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8700" tabRatio="627" activeTab="0"/>
  </bookViews>
  <sheets>
    <sheet name="B12 xa 2019" sheetId="1" r:id="rId1"/>
    <sheet name="5 xa dbkk" sheetId="2" r:id="rId2"/>
    <sheet name="20 xa BGs" sheetId="3" r:id="rId3"/>
    <sheet name="Biểu cac xa ĐBKK phan dau 2020 " sheetId="4" r:id="rId4"/>
    <sheet name="19 tieu chi" sheetId="5" r:id="rId5"/>
  </sheets>
  <externalReferences>
    <externalReference r:id="rId8"/>
    <externalReference r:id="rId9"/>
  </externalReferences>
  <definedNames/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E1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Số: 6 8,13,17,19</t>
        </r>
      </text>
    </comment>
    <comment ref="F1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Số 5, 10, 11, 15, 16, 18
</t>
        </r>
      </text>
    </comment>
  </commentList>
</comments>
</file>

<file path=xl/sharedStrings.xml><?xml version="1.0" encoding="utf-8"?>
<sst xmlns="http://schemas.openxmlformats.org/spreadsheetml/2006/main" count="215" uniqueCount="200">
  <si>
    <t>Đình Lập</t>
  </si>
  <si>
    <t>1,2,3,4,7,9,12,14</t>
  </si>
  <si>
    <t>Bắc Sơn</t>
  </si>
  <si>
    <t>1, 3, 4, 7, 9, 12, 15, 19</t>
  </si>
  <si>
    <t>8, 13, 14</t>
  </si>
  <si>
    <t>8,10,17,18</t>
  </si>
  <si>
    <t>Văn Lãng</t>
  </si>
  <si>
    <t>1,2,3,4,5,6,7,8,10,11, 12,13,14,15,16, 17,18,19</t>
  </si>
  <si>
    <t>Củng cố nâng cao</t>
  </si>
  <si>
    <t>1,3,4,7,12,14</t>
  </si>
  <si>
    <t>1,2,3,4,7,12,14</t>
  </si>
  <si>
    <t>Cao Lộc</t>
  </si>
  <si>
    <t>1,2,3,4,5,6,7,8,10,11,12,13,14,15,16, 17, 18, 19</t>
  </si>
  <si>
    <r>
      <t>1,12,</t>
    </r>
    <r>
      <rPr>
        <sz val="12"/>
        <rFont val="Times New Roman"/>
        <family val="1"/>
      </rPr>
      <t>14,15</t>
    </r>
    <r>
      <rPr>
        <sz val="11"/>
        <rFont val="Times New Roman"/>
        <family val="1"/>
      </rPr>
      <t>,19,7</t>
    </r>
  </si>
  <si>
    <r>
      <t>1,7,9,10,11,12,13,</t>
    </r>
    <r>
      <rPr>
        <sz val="11"/>
        <rFont val="Times New Roman"/>
        <family val="1"/>
      </rPr>
      <t>14, 15;19</t>
    </r>
  </si>
  <si>
    <t>1,3,4,7;12,14;19</t>
  </si>
  <si>
    <t>1, 3, 4, 7, 9, 10, 12, 14, 19</t>
  </si>
  <si>
    <t>1, 7, 10, 12, 15, 16</t>
  </si>
  <si>
    <t>Văn Quan</t>
  </si>
  <si>
    <t>10,11,18</t>
  </si>
  <si>
    <t>Tiêu chí số 02, 05, 09, và nâng chỉ tiêu của các tiêu chí số (10, 11, 17)</t>
  </si>
  <si>
    <t>Xã Bình La, Bình Gia</t>
  </si>
  <si>
    <t>Xã Tân Việt, Văn Lãng</t>
  </si>
  <si>
    <t xml:space="preserve"> Xã Gia Lộc, Chi Lăng</t>
  </si>
  <si>
    <t>2,5,6,8,10,16,17,18</t>
  </si>
  <si>
    <t>Xã Hùng Sơn, Tràng Định</t>
  </si>
  <si>
    <t>1,3,4,12,13,14,19</t>
  </si>
  <si>
    <t>Xã Hưng Vũ, Bắc Sơn</t>
  </si>
  <si>
    <t>1,2,3, 7,9,11,12,13,  14,15,19</t>
  </si>
  <si>
    <t>4,5,6,8,10,16,17,18</t>
  </si>
  <si>
    <t>Xã Bắc Lãng, Đình Lập</t>
  </si>
  <si>
    <t>Xã Cai Kinh, Hữu Lũng</t>
  </si>
  <si>
    <t>2,7,5,6,8,15,17,18</t>
  </si>
  <si>
    <t>Số tiêu chí phấn đấu</t>
  </si>
  <si>
    <t>Tiêu chí dự kiến đạt</t>
  </si>
  <si>
    <t>I</t>
  </si>
  <si>
    <t>STT</t>
  </si>
  <si>
    <t>Đơn vị</t>
  </si>
  <si>
    <t>Số tiêu chí phấn đấu</t>
  </si>
  <si>
    <t>Biểu số 1</t>
  </si>
  <si>
    <t>Biểu số 2</t>
  </si>
  <si>
    <t>Xã Cao Minh-Tràng Định (ĐBKK)</t>
  </si>
  <si>
    <t>Xã Vĩnh Yên - Bình Gia(ĐBKK)</t>
  </si>
  <si>
    <t>Xã Hữu Lễ -Văn Quan(ĐBKK)</t>
  </si>
  <si>
    <t>Xã Kiên Mộc - Đình Lập (ĐBKK)</t>
  </si>
  <si>
    <t>Kế hoạch phấn đấu năm 2018</t>
  </si>
  <si>
    <t>Xã Nhất Tiến -Bắc Sơn(ĐBKK)</t>
  </si>
  <si>
    <t>Tỷ lệ đạt bình quân tiêu chí/xã</t>
  </si>
  <si>
    <t>Quy hoạch</t>
  </si>
  <si>
    <t>Giao thông</t>
  </si>
  <si>
    <t>Thuỷ lợi</t>
  </si>
  <si>
    <t>Điện</t>
  </si>
  <si>
    <t>Trường học</t>
  </si>
  <si>
    <t>Cơ sở vật chất văn hoá</t>
  </si>
  <si>
    <t>Thông tin và truyền thông</t>
  </si>
  <si>
    <t>Nhà ở dân cư</t>
  </si>
  <si>
    <t>Thu nhập</t>
  </si>
  <si>
    <t>Hộ nghèo</t>
  </si>
  <si>
    <t>Cơ sở hạ tầng TM nông thôn</t>
  </si>
  <si>
    <t>Lao động có việc làm</t>
  </si>
  <si>
    <t>Tổ chức sản xuất</t>
  </si>
  <si>
    <t>Giáo dục và Đạo tạo</t>
  </si>
  <si>
    <t>Y tế</t>
  </si>
  <si>
    <t>Văn hoá</t>
  </si>
  <si>
    <t>Môi trường và AT thực phẩm</t>
  </si>
  <si>
    <t xml:space="preserve"> Quốc phòng và an ninh</t>
  </si>
  <si>
    <t xml:space="preserve"> HT chính trị và tiếp cận Pháp luật</t>
  </si>
  <si>
    <t>Biểu số 4</t>
  </si>
  <si>
    <t>Kế hoạch phấn đấu đạt 10 tiêu chí giai đoạn 2018 - 2020</t>
  </si>
  <si>
    <t>Xã Mẫu Sơn - huyện Cao Lộc</t>
  </si>
  <si>
    <t>Xã Xuất Lễ  - huyện Cao Lộc</t>
  </si>
  <si>
    <t>Xã Cao Lâu  - huyện Cao Lộc</t>
  </si>
  <si>
    <t>Xã Thanh Lòa  - huyện Cao Lộc</t>
  </si>
  <si>
    <t>Xã Bảo Lâm  - huyện Cao Lộc</t>
  </si>
  <si>
    <t>Xã Đội Cấn - huyện Tràng Định</t>
  </si>
  <si>
    <t>Xã Đào Viên - huyện Tràng Định</t>
  </si>
  <si>
    <t>Xã Quốc Khánh - huyện Tràng Định</t>
  </si>
  <si>
    <t>Xã Tân Minh - huyện Tràng Định</t>
  </si>
  <si>
    <t>Xã Bắc Xa - huyện Đình Lập</t>
  </si>
  <si>
    <t>Xã Bính Xá - huyện Đình Lập</t>
  </si>
  <si>
    <t>Xã Tú Mịch - huyện Lộc Bình</t>
  </si>
  <si>
    <t>Xã Yên Khoái - huyện Lộc Bình</t>
  </si>
  <si>
    <t>Xã Mẫu Sơn - huyện Lộc Bình</t>
  </si>
  <si>
    <t>Xã Tam Gia - huyện Lộc Bình</t>
  </si>
  <si>
    <t>Xã Tân Mỹ - huyện Văn Lãng</t>
  </si>
  <si>
    <t>Xã Tân Thanh - huyện Văn Lãng</t>
  </si>
  <si>
    <t>Xã Thụy Hùng - huyện Văn Lãng</t>
  </si>
  <si>
    <t>Xã Thanh Long - huyện Văn Lãng</t>
  </si>
  <si>
    <t>Xã Trùng Khánh - huyện Văn Lãng</t>
  </si>
  <si>
    <t>Biểu số 5</t>
  </si>
  <si>
    <t>Bình quân tiêu chí/xã</t>
  </si>
  <si>
    <t>Số tiêu chí đã đạt</t>
  </si>
  <si>
    <t>Cụ thể các tiêu chí đã đạt</t>
  </si>
  <si>
    <t>Kết quả rà soát bộ tiêu chí</t>
  </si>
  <si>
    <t>Số tiêu chí đạt</t>
  </si>
  <si>
    <t xml:space="preserve">Tiêu chí </t>
  </si>
  <si>
    <t>Năm 2019</t>
  </si>
  <si>
    <t>Năm 2020</t>
  </si>
  <si>
    <t>Xã Hồng Thái, huyện Bình Gia</t>
  </si>
  <si>
    <t>Xã Tân Lập, huyện Bắc Sơn</t>
  </si>
  <si>
    <t>Xã Trấn Ninh, huyện Văn Quan</t>
  </si>
  <si>
    <t>Xã Xuân Tình, huyện Lộc Bình</t>
  </si>
  <si>
    <t xml:space="preserve"> Xã Lâm Ca, huyện Đình Lập</t>
  </si>
  <si>
    <t>Xã Hồng Thái, huyện Văn Lãng</t>
  </si>
  <si>
    <t>Xã Chiến Thắng, huyện Chi Lăng</t>
  </si>
  <si>
    <t>Xã Quyết Thắng, huyện Hữu Lũng</t>
  </si>
  <si>
    <t>Xã Tân Tiến huyện Tràng Định</t>
  </si>
  <si>
    <t>Tổng các tiêu chí phấn đấu đạt được đến hết năm 2020</t>
  </si>
  <si>
    <t>Xã Xuất Lễ, huyện Cao Lộc</t>
  </si>
  <si>
    <t xml:space="preserve">  KẾ HOẠCH XÂY DỰNG NÔNG THÔN MỚI TẠI XÃ ĐẶC BIỆT KHÓ KHĂN (LỰA CHỌN BỔ SUNG 01 XÃ/HUYỆN) 
PHẤN ĐẤU ĐẾN 2020 ĐẠT TỪ 10 TIÊU CHÍ TRỞ LÊN</t>
  </si>
  <si>
    <t>Kế hoạch năm 2019</t>
  </si>
  <si>
    <t xml:space="preserve">  KẾ HOẠCH XÂY DỰNG NÔNG THÔN MỚI NĂM 2019 CỦA 05 
XÃ ĐẶC BIỆT KHÓ KHĂN PHẤN ĐẤU VỀ ĐÍCH GIAI ĐOẠN 2016-2020</t>
  </si>
  <si>
    <t xml:space="preserve">  KẾ HOẠCH XÂY DỰNG NÔNG THÔN MỚI TẠI CÁC XÃ BIÊN GIỚI NĂM 2019</t>
  </si>
  <si>
    <t>Kết quả thực hiện bộ tiêu chí đến hết năm 2018</t>
  </si>
  <si>
    <t>Kế hoạch đạt các tiêu chí giai đoạn 2019-2020</t>
  </si>
  <si>
    <t>1,3,4,9,12,14,15,19</t>
  </si>
  <si>
    <t>1,4,7,12,14,15</t>
  </si>
  <si>
    <t>1,12,19,14,15</t>
  </si>
  <si>
    <t>1,3, 4, 9,12, 14, 16, 19</t>
  </si>
  <si>
    <t xml:space="preserve">11, 15,18  </t>
  </si>
  <si>
    <t xml:space="preserve">6, 10 </t>
  </si>
  <si>
    <t>1,3,9,12,13,14,19</t>
  </si>
  <si>
    <t>1,3,4,7,12,14,19</t>
  </si>
  <si>
    <t>Xã Tú Đoạn, Lộc Bình</t>
  </si>
  <si>
    <t xml:space="preserve">  KẾ HOẠCH 12 XÃ PHẤN ĐẤU ĐẠT CHUẨN NÔNG THÔN MỚI NĂM 2019</t>
  </si>
  <si>
    <t xml:space="preserve">1,3,9,12,13,14,15,18,19 </t>
  </si>
  <si>
    <t>2, 4,5,6,7,8,10,11,16,17</t>
  </si>
  <si>
    <t>2,4,5,6,8,9,10,11,15,17</t>
  </si>
  <si>
    <t>2,4,5,6,8,10,11,15,17</t>
  </si>
  <si>
    <t>2,5,6,8,9,11,15,17,18</t>
  </si>
  <si>
    <t>1,3,4,9,10,11,12,13,14,16,19</t>
  </si>
  <si>
    <t>Xã Nhất Tiến, Bắc Sơn (ĐBKK)</t>
  </si>
  <si>
    <t>Xã Cao Minh, Tràng Định (ĐBKK)</t>
  </si>
  <si>
    <t>5,9,10,11,16,17,18</t>
  </si>
  <si>
    <t>1,2,3,4,6,7,8,12,13,14,15,19</t>
  </si>
  <si>
    <t>Xã Tân Thành, Cao Lộc</t>
  </si>
  <si>
    <t>1,3,4,7,8,9,11,12,14,15,16</t>
  </si>
  <si>
    <t>2,5,6,10,13,17,18,19</t>
  </si>
  <si>
    <t>Tiêu chí</t>
  </si>
  <si>
    <t>Thành phố</t>
  </si>
  <si>
    <t>Tràng Định</t>
  </si>
  <si>
    <t>Bình Gia</t>
  </si>
  <si>
    <t>Lộc Bình</t>
  </si>
  <si>
    <t>Chi Lăng</t>
  </si>
  <si>
    <t>Hữu Lũng</t>
  </si>
  <si>
    <t>Tổng cộng</t>
  </si>
  <si>
    <t xml:space="preserve">Tỉ lệ 
(%) </t>
  </si>
  <si>
    <t xml:space="preserve">Cộng toàn tỉnh </t>
  </si>
  <si>
    <t>Biểu số 3</t>
  </si>
  <si>
    <t xml:space="preserve">  KẾ HOẠCH THEO BỘ TIÊU CHÍ NÔNG THÔN MỚI NĂM 2019</t>
  </si>
  <si>
    <t>1, 3, 4, 5, 6, 7, 12, 13, 14, 15, 19</t>
  </si>
  <si>
    <t>2, 8, 9, 10, 11, 16, 17, 18</t>
  </si>
  <si>
    <t>1,3,4,7,9,12,14,19</t>
  </si>
  <si>
    <t>1,4,9,12,13,14,19</t>
  </si>
  <si>
    <t>2,7,8,15</t>
  </si>
  <si>
    <t>1,3,12,14,15,19</t>
  </si>
  <si>
    <t>16,18</t>
  </si>
  <si>
    <t>10,11</t>
  </si>
  <si>
    <t>6,8,13,17,19</t>
  </si>
  <si>
    <t>5,10,11,15,16,18</t>
  </si>
  <si>
    <t>1,4,12,14,16,18, 19</t>
  </si>
  <si>
    <t>13, 15</t>
  </si>
  <si>
    <t>5, 8, 9, 10, 17</t>
  </si>
  <si>
    <t> 18</t>
  </si>
  <si>
    <t>18 </t>
  </si>
  <si>
    <t> 9</t>
  </si>
  <si>
    <t> 11</t>
  </si>
  <si>
    <t>1, 3, 4, 7, 12, 14, 15</t>
  </si>
  <si>
    <t>1, 3, 4, 7, 9, 12, 19</t>
  </si>
  <si>
    <t>1, 3, 7, 12, 19</t>
  </si>
  <si>
    <t>1,3,4,7,9,10,12,14,15,19</t>
  </si>
  <si>
    <t>Xã Yên Phúc, Văn Quan</t>
  </si>
  <si>
    <t>1,2,3,4,7,9,10,12,13,14,18,19</t>
  </si>
  <si>
    <t>5,6,8,11,15,16,17</t>
  </si>
  <si>
    <t xml:space="preserve">1,3,4,5,7,9,12,14,15,19 </t>
  </si>
  <si>
    <t>Bình quân tiêu chí/xã</t>
  </si>
  <si>
    <t>1,3,4,6,7,12,13, 14,15,16,19</t>
  </si>
  <si>
    <t>1,3,4,6,7,8,12,13,14,15,18,19</t>
  </si>
  <si>
    <t>1,3,4,7,12,13,14</t>
  </si>
  <si>
    <t>10 TC(1,3,4,7,11,12,14,15,17,19)</t>
  </si>
  <si>
    <t>12 TC(1,3,4,7,8,9,12,13,14,15,18,19)</t>
  </si>
  <si>
    <t>11 TC(1,3,4,7,10,11,12,13,14,15,18)</t>
  </si>
  <si>
    <t>12 TC(1,3,4,7,9,10,11,12,14,15,18,19)</t>
  </si>
  <si>
    <t>12 TC(1,3,4,6,9,10,11,12,14,15,16,19)</t>
  </si>
  <si>
    <t>11 TC(1,3,4,12,13,14,15,16,17,18,19)</t>
  </si>
  <si>
    <t>10 TC(1,3,4,9,10,12,13,14,15,19)</t>
  </si>
  <si>
    <t>12 TC(1,3,4,9,10,11,12,14,15,16,18,19)</t>
  </si>
  <si>
    <t>10 TC(1,3,4,6,12,13,14,15,18,19)</t>
  </si>
  <si>
    <t>19 Tiêu chí</t>
  </si>
  <si>
    <t>1,4,7,9,11,12,14,19</t>
  </si>
  <si>
    <t>2,3,5,6,8,10,13,15,16,17,18</t>
  </si>
  <si>
    <t>1,3,4,5,6,7,12,13,14,15,19</t>
  </si>
  <si>
    <t>1,3,7,12,13,14,16,18,19</t>
  </si>
  <si>
    <t>1,3,4,7,9,11,12,13,14,15,19</t>
  </si>
  <si>
    <t>1,3,7,9,12,13,14,16,18,19</t>
  </si>
  <si>
    <t>1,3,4,7,10,12,13,14,16,19</t>
  </si>
  <si>
    <t>2,8,9,10,11,16,17,18</t>
  </si>
  <si>
    <t>Kết quả thực hiện bộ tiêu chí NTM năm 2018</t>
  </si>
  <si>
    <t>Các tiêu chí phấn đấu hoàn thành trong năm 2019</t>
  </si>
  <si>
    <t>(Kèm theo Kế hoạch số 46  /KH-UBND tỉnh ngày 22/02/2019 của Uỷ ban nhân dân tỉnh)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</si>
</sst>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_);_(@_)"/>
    <numFmt numFmtId="173" formatCode="_(* #,##0.0_);_(* \(#,##0.0\);_(* &quot;-&quot;?_);_(@_)"/>
    <numFmt numFmtId="174" formatCode="_(* #,##0_);_(* \(#,##0\);_(* &quot;-&quot;??_);_(@_)"/>
    <numFmt numFmtId="175" formatCode="0.0"/>
    <numFmt numFmtId="176" formatCode="#,##0.0"/>
    <numFmt numFmtId="177" formatCode="#,##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_);_(* \(#,##0.0\);_(* &quot;-&quot;??_);_(@_)"/>
    <numFmt numFmtId="183" formatCode="0.0%"/>
    <numFmt numFmtId="184" formatCode="_(* #,##0.000_);_(* \(#,##0.000\);_(* &quot;-&quot;??_);_(@_)"/>
    <numFmt numFmtId="185" formatCode="_(* #,##0.0000_);_(* \(#,##0.0000\);_(* &quot;-&quot;??_);_(@_)"/>
    <numFmt numFmtId="186" formatCode="##,#0&quot;.&quot;0"/>
    <numFmt numFmtId="187" formatCode="_-* #,##0\ _₫_-;\-* #,##0\ _₫_-;_-* &quot;-&quot;??\ _₫_-;_-@_-"/>
  </numFmts>
  <fonts count="40">
    <font>
      <sz val="12"/>
      <name val=".VnTime"/>
      <family val="0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8"/>
      <name val=".VnTime"/>
      <family val="0"/>
    </font>
    <font>
      <sz val="14"/>
      <name val="Times New Roman"/>
      <family val="0"/>
    </font>
    <font>
      <sz val="12"/>
      <color indexed="12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2"/>
      <color indexed="12"/>
      <name val=".VnTime"/>
      <family val="0"/>
    </font>
    <font>
      <sz val="12"/>
      <color indexed="10"/>
      <name val="Times New Roman"/>
      <family val="1"/>
    </font>
    <font>
      <sz val="12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.VnTime"/>
      <family val="2"/>
    </font>
    <font>
      <b/>
      <sz val="8"/>
      <name val=".VnTim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3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4" fillId="0" borderId="10" xfId="7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1" fontId="6" fillId="0" borderId="10" xfId="75" applyNumberFormat="1" applyFont="1" applyFill="1" applyBorder="1" applyAlignment="1">
      <alignment horizontal="right" vertical="center" wrapText="1"/>
      <protection/>
    </xf>
    <xf numFmtId="0" fontId="1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1" fontId="10" fillId="0" borderId="0" xfId="70" applyNumberFormat="1" applyFont="1" applyFill="1" applyAlignment="1">
      <alignment horizontal="center" vertical="center"/>
      <protection/>
    </xf>
    <xf numFmtId="0" fontId="10" fillId="0" borderId="0" xfId="70" applyFont="1" applyFill="1" applyAlignment="1">
      <alignment horizontal="center" vertical="center"/>
      <protection/>
    </xf>
    <xf numFmtId="1" fontId="10" fillId="0" borderId="11" xfId="70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77" applyFont="1" applyBorder="1" applyAlignment="1">
      <alignment vertical="center" wrapText="1"/>
      <protection/>
    </xf>
    <xf numFmtId="0" fontId="6" fillId="0" borderId="10" xfId="77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6" fillId="0" borderId="10" xfId="77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78" applyFont="1" applyFill="1" applyBorder="1" applyAlignment="1">
      <alignment horizontal="left" vertical="center" wrapText="1"/>
      <protection/>
    </xf>
    <xf numFmtId="0" fontId="6" fillId="2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4" fontId="6" fillId="0" borderId="10" xfId="42" applyNumberFormat="1" applyFont="1" applyFill="1" applyBorder="1" applyAlignment="1">
      <alignment vertical="center" wrapText="1"/>
    </xf>
    <xf numFmtId="1" fontId="6" fillId="0" borderId="10" xfId="0" applyNumberFormat="1" applyFont="1" applyBorder="1" applyAlignment="1">
      <alignment vertical="center" wrapText="1"/>
    </xf>
    <xf numFmtId="1" fontId="6" fillId="24" borderId="10" xfId="75" applyNumberFormat="1" applyFont="1" applyFill="1" applyBorder="1" applyAlignment="1">
      <alignment horizontal="right" vertical="center" wrapText="1"/>
      <protection/>
    </xf>
    <xf numFmtId="174" fontId="6" fillId="0" borderId="10" xfId="42" applyNumberFormat="1" applyFont="1" applyFill="1" applyBorder="1" applyAlignment="1">
      <alignment horizontal="right" vertical="center" wrapText="1"/>
    </xf>
    <xf numFmtId="0" fontId="6" fillId="0" borderId="10" xfId="75" applyFont="1" applyFill="1" applyBorder="1" applyAlignment="1">
      <alignment horizontal="right" vertical="center" wrapText="1"/>
      <protection/>
    </xf>
    <xf numFmtId="0" fontId="6" fillId="0" borderId="10" xfId="69" applyFont="1" applyFill="1" applyBorder="1" applyAlignment="1">
      <alignment horizontal="right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77" applyFont="1" applyBorder="1" applyAlignment="1">
      <alignment horizontal="left" vertical="center" wrapText="1"/>
      <protection/>
    </xf>
    <xf numFmtId="174" fontId="6" fillId="0" borderId="10" xfId="42" applyNumberFormat="1" applyFont="1" applyFill="1" applyBorder="1" applyAlignment="1">
      <alignment vertical="center" wrapText="1"/>
    </xf>
    <xf numFmtId="43" fontId="6" fillId="0" borderId="10" xfId="42" applyFont="1" applyFill="1" applyBorder="1" applyAlignment="1">
      <alignment horizontal="right" vertical="center" wrapText="1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" fontId="6" fillId="0" borderId="10" xfId="75" applyNumberFormat="1" applyFont="1" applyFill="1" applyBorder="1" applyAlignment="1">
      <alignment horizontal="right" vertical="center"/>
      <protection/>
    </xf>
    <xf numFmtId="0" fontId="6" fillId="0" borderId="10" xfId="77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1" fontId="10" fillId="0" borderId="0" xfId="70" applyNumberFormat="1" applyFont="1" applyFill="1" applyBorder="1" applyAlignment="1">
      <alignment vertical="center"/>
      <protection/>
    </xf>
    <xf numFmtId="43" fontId="4" fillId="0" borderId="10" xfId="42" applyFont="1" applyFill="1" applyBorder="1" applyAlignment="1">
      <alignment horizontal="center" vertical="center" wrapText="1"/>
    </xf>
    <xf numFmtId="1" fontId="6" fillId="0" borderId="10" xfId="78" applyNumberFormat="1" applyFont="1" applyFill="1" applyBorder="1" applyAlignment="1">
      <alignment horizontal="right" vertical="center"/>
      <protection/>
    </xf>
    <xf numFmtId="1" fontId="6" fillId="0" borderId="10" xfId="0" applyNumberFormat="1" applyFont="1" applyFill="1" applyBorder="1" applyAlignment="1">
      <alignment horizontal="right" vertical="center" wrapText="1"/>
    </xf>
    <xf numFmtId="183" fontId="6" fillId="0" borderId="10" xfId="81" applyNumberFormat="1" applyFont="1" applyFill="1" applyBorder="1" applyAlignment="1">
      <alignment horizontal="right" vertical="center" wrapText="1"/>
    </xf>
    <xf numFmtId="1" fontId="6" fillId="0" borderId="10" xfId="76" applyNumberFormat="1" applyFont="1" applyFill="1" applyBorder="1" applyAlignment="1">
      <alignment horizontal="right" vertical="center"/>
      <protection/>
    </xf>
    <xf numFmtId="0" fontId="4" fillId="0" borderId="10" xfId="78" applyFont="1" applyFill="1" applyBorder="1" applyAlignment="1">
      <alignment horizontal="center" vertical="center" wrapText="1"/>
      <protection/>
    </xf>
    <xf numFmtId="174" fontId="4" fillId="0" borderId="10" xfId="42" applyNumberFormat="1" applyFont="1" applyFill="1" applyBorder="1" applyAlignment="1">
      <alignment horizontal="right" vertical="center" wrapText="1"/>
    </xf>
    <xf numFmtId="9" fontId="6" fillId="0" borderId="10" xfId="81" applyFont="1" applyFill="1" applyBorder="1" applyAlignment="1">
      <alignment horizontal="right" vertical="center" wrapText="1"/>
    </xf>
    <xf numFmtId="0" fontId="4" fillId="0" borderId="10" xfId="75" applyFont="1" applyFill="1" applyBorder="1" applyAlignment="1">
      <alignment horizontal="left" vertical="center" wrapText="1"/>
      <protection/>
    </xf>
    <xf numFmtId="43" fontId="4" fillId="0" borderId="10" xfId="42" applyFont="1" applyFill="1" applyBorder="1" applyAlignment="1">
      <alignment horizontal="right" vertical="center" wrapText="1"/>
    </xf>
    <xf numFmtId="2" fontId="4" fillId="0" borderId="10" xfId="75" applyNumberFormat="1" applyFont="1" applyFill="1" applyBorder="1" applyAlignment="1">
      <alignment horizontal="right" vertical="center" wrapText="1"/>
      <protection/>
    </xf>
    <xf numFmtId="0" fontId="7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16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6" fillId="0" borderId="10" xfId="0" applyFont="1" applyBorder="1" applyAlignment="1">
      <alignment vertical="center"/>
    </xf>
    <xf numFmtId="0" fontId="6" fillId="24" borderId="10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1" fontId="6" fillId="0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/>
    </xf>
    <xf numFmtId="1" fontId="3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75" applyNumberFormat="1" applyFont="1" applyFill="1" applyBorder="1" applyAlignment="1">
      <alignment horizontal="center" vertical="center"/>
      <protection/>
    </xf>
    <xf numFmtId="1" fontId="6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6" fillId="0" borderId="10" xfId="78" applyFont="1" applyFill="1" applyBorder="1" applyAlignment="1">
      <alignment horizontal="right" vertical="center" wrapText="1"/>
      <protection/>
    </xf>
    <xf numFmtId="43" fontId="4" fillId="0" borderId="10" xfId="42" applyNumberFormat="1" applyFont="1" applyFill="1" applyBorder="1" applyAlignment="1">
      <alignment horizontal="center" vertical="center" wrapText="1"/>
    </xf>
    <xf numFmtId="0" fontId="4" fillId="0" borderId="10" xfId="77" applyFont="1" applyBorder="1" applyAlignment="1">
      <alignment horizontal="center"/>
      <protection/>
    </xf>
    <xf numFmtId="0" fontId="9" fillId="0" borderId="10" xfId="77" applyFont="1" applyBorder="1" applyAlignment="1">
      <alignment horizontal="center" vertical="center" wrapText="1"/>
      <protection/>
    </xf>
    <xf numFmtId="0" fontId="8" fillId="0" borderId="10" xfId="77" applyFont="1" applyBorder="1" applyAlignment="1">
      <alignment vertical="center"/>
      <protection/>
    </xf>
    <xf numFmtId="0" fontId="3" fillId="0" borderId="10" xfId="77" applyFont="1" applyBorder="1" applyAlignment="1">
      <alignment horizontal="center" vertical="center" wrapText="1"/>
      <protection/>
    </xf>
    <xf numFmtId="0" fontId="4" fillId="0" borderId="10" xfId="77" applyFont="1" applyBorder="1" applyAlignment="1">
      <alignment horizontal="center" wrapText="1"/>
      <protection/>
    </xf>
    <xf numFmtId="0" fontId="1" fillId="0" borderId="0" xfId="70" applyFont="1" applyFill="1" applyAlignment="1">
      <alignment horizontal="center" vertical="center"/>
      <protection/>
    </xf>
    <xf numFmtId="0" fontId="11" fillId="0" borderId="0" xfId="70" applyFont="1" applyFill="1" applyAlignment="1">
      <alignment horizontal="center" vertical="center" wrapText="1"/>
      <protection/>
    </xf>
    <xf numFmtId="1" fontId="10" fillId="0" borderId="0" xfId="70" applyNumberFormat="1" applyFont="1" applyFill="1" applyBorder="1" applyAlignment="1">
      <alignment horizontal="center" vertical="center"/>
      <protection/>
    </xf>
    <xf numFmtId="1" fontId="10" fillId="0" borderId="0" xfId="70" applyNumberFormat="1" applyFont="1" applyFill="1" applyAlignment="1">
      <alignment horizontal="center" vertical="center"/>
      <protection/>
    </xf>
    <xf numFmtId="0" fontId="10" fillId="0" borderId="0" xfId="70" applyFont="1" applyFill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10" xfId="45"/>
    <cellStyle name="Comma 10 10 2" xfId="46"/>
    <cellStyle name="Comma 10 10 2 2" xfId="47"/>
    <cellStyle name="Comma 10 3" xfId="48"/>
    <cellStyle name="Comma 13" xfId="49"/>
    <cellStyle name="Comma 2 2 2" xfId="50"/>
    <cellStyle name="Comma 2 2 2 2 27" xfId="51"/>
    <cellStyle name="Comma 3" xfId="52"/>
    <cellStyle name="Comma 3 4" xfId="53"/>
    <cellStyle name="Comma 3 4 2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 15" xfId="68"/>
    <cellStyle name="Normal 2" xfId="69"/>
    <cellStyle name="Normal 2 2" xfId="70"/>
    <cellStyle name="Normal 3 2" xfId="71"/>
    <cellStyle name="Normal 43" xfId="72"/>
    <cellStyle name="Normal 44" xfId="73"/>
    <cellStyle name="Normal 6 2" xfId="74"/>
    <cellStyle name="Normal_Phu bieu bao cao phuc vu giao ban VPDP  thang 12 nam 2012" xfId="75"/>
    <cellStyle name="Normal_Phu luc kem bao cao GS HĐND ngay 07.6.2013" xfId="76"/>
    <cellStyle name="Normal_Sheet1" xfId="77"/>
    <cellStyle name="Normal_Tong hop cac tieu chi den ngay30.6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wnloads\huyen\Bieu%20KH%2020-12-2018%20VLANG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wnloads\huyen\Bieu%20KH%2020-12-2018%20LBIN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ểu chi tiết các huyện"/>
      <sheetName val="B so 2 10 xa"/>
      <sheetName val="5 xa dbkk"/>
      <sheetName val="bieu 19 tieu chi"/>
      <sheetName val="20 xa bien gioi"/>
      <sheetName val="b KH 12 xa 2018"/>
    </sheetNames>
    <sheetDataSet>
      <sheetData sheetId="0">
        <row r="6">
          <cell r="E6">
            <v>19</v>
          </cell>
        </row>
        <row r="17">
          <cell r="E17">
            <v>19</v>
          </cell>
        </row>
        <row r="19">
          <cell r="E19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ểu chi tiết các huyện"/>
      <sheetName val="Biểu xã phấn đấu xóa 05 TC"/>
      <sheetName val="5 xa dbkk"/>
      <sheetName val="Biểu tổng hợp 19 tieu chi"/>
      <sheetName val="Biểu xã biên giới "/>
      <sheetName val="Biểu xã phấn đấu chuẩn 2018"/>
      <sheetName val="Tiêu chí đăng ký năm 2018"/>
    </sheetNames>
    <sheetDataSet>
      <sheetData sheetId="0">
        <row r="6">
          <cell r="E6">
            <v>27</v>
          </cell>
        </row>
        <row r="17">
          <cell r="E17">
            <v>27</v>
          </cell>
        </row>
        <row r="23">
          <cell r="E23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SheetLayoutView="100" zoomScalePageLayoutView="0" workbookViewId="0" topLeftCell="A1">
      <selection activeCell="A3" sqref="A3:F3"/>
    </sheetView>
  </sheetViews>
  <sheetFormatPr defaultColWidth="8.796875" defaultRowHeight="15"/>
  <cols>
    <col min="1" max="1" width="3.3984375" style="0" customWidth="1"/>
    <col min="2" max="2" width="34.8984375" style="0" customWidth="1"/>
    <col min="3" max="3" width="8.3984375" style="0" customWidth="1"/>
    <col min="4" max="4" width="28.3984375" style="0" customWidth="1"/>
    <col min="5" max="5" width="9.3984375" style="0" customWidth="1"/>
    <col min="6" max="6" width="32.3984375" style="0" customWidth="1"/>
  </cols>
  <sheetData>
    <row r="1" spans="1:6" ht="18.75">
      <c r="A1" s="115" t="s">
        <v>39</v>
      </c>
      <c r="B1" s="115"/>
      <c r="C1" s="115"/>
      <c r="D1" s="115"/>
      <c r="E1" s="115"/>
      <c r="F1" s="115"/>
    </row>
    <row r="2" spans="1:6" ht="16.5">
      <c r="A2" s="116" t="s">
        <v>124</v>
      </c>
      <c r="B2" s="116"/>
      <c r="C2" s="116"/>
      <c r="D2" s="116"/>
      <c r="E2" s="116"/>
      <c r="F2" s="116"/>
    </row>
    <row r="3" spans="1:13" ht="15.75">
      <c r="A3" s="117" t="s">
        <v>199</v>
      </c>
      <c r="B3" s="117"/>
      <c r="C3" s="117"/>
      <c r="D3" s="117"/>
      <c r="E3" s="117"/>
      <c r="F3" s="117"/>
      <c r="G3" s="71"/>
      <c r="H3" s="71"/>
      <c r="I3" s="71"/>
      <c r="J3" s="71"/>
      <c r="K3" s="71"/>
      <c r="L3" s="71"/>
      <c r="M3" s="71"/>
    </row>
    <row r="4" spans="1:6" ht="15.75">
      <c r="A4" s="118"/>
      <c r="B4" s="119"/>
      <c r="C4" s="119"/>
      <c r="D4" s="119"/>
      <c r="E4" s="119"/>
      <c r="F4" s="119"/>
    </row>
    <row r="5" spans="1:6" ht="31.5" customHeight="1">
      <c r="A5" s="112" t="s">
        <v>36</v>
      </c>
      <c r="B5" s="113" t="s">
        <v>37</v>
      </c>
      <c r="C5" s="114" t="s">
        <v>197</v>
      </c>
      <c r="D5" s="114"/>
      <c r="E5" s="110" t="s">
        <v>110</v>
      </c>
      <c r="F5" s="110"/>
    </row>
    <row r="6" spans="1:6" ht="15" customHeight="1">
      <c r="A6" s="112"/>
      <c r="B6" s="113"/>
      <c r="C6" s="111" t="s">
        <v>91</v>
      </c>
      <c r="D6" s="111" t="s">
        <v>92</v>
      </c>
      <c r="E6" s="111" t="s">
        <v>38</v>
      </c>
      <c r="F6" s="111" t="s">
        <v>198</v>
      </c>
    </row>
    <row r="7" spans="1:6" ht="19.5" customHeight="1">
      <c r="A7" s="112"/>
      <c r="B7" s="113"/>
      <c r="C7" s="111"/>
      <c r="D7" s="111"/>
      <c r="E7" s="111"/>
      <c r="F7" s="111"/>
    </row>
    <row r="8" spans="1:6" ht="24.75" customHeight="1">
      <c r="A8" s="65">
        <v>1</v>
      </c>
      <c r="B8" s="58" t="s">
        <v>21</v>
      </c>
      <c r="C8" s="43">
        <v>9</v>
      </c>
      <c r="D8" s="58" t="s">
        <v>125</v>
      </c>
      <c r="E8" s="43">
        <v>10</v>
      </c>
      <c r="F8" s="58" t="s">
        <v>126</v>
      </c>
    </row>
    <row r="9" spans="1:6" ht="24.75" customHeight="1">
      <c r="A9" s="65">
        <v>2</v>
      </c>
      <c r="B9" s="58" t="s">
        <v>135</v>
      </c>
      <c r="C9" s="43">
        <v>11</v>
      </c>
      <c r="D9" s="58" t="s">
        <v>136</v>
      </c>
      <c r="E9" s="43">
        <v>8</v>
      </c>
      <c r="F9" s="58" t="s">
        <v>137</v>
      </c>
    </row>
    <row r="10" spans="1:6" ht="24.75" customHeight="1">
      <c r="A10" s="65">
        <v>3</v>
      </c>
      <c r="B10" s="20" t="s">
        <v>22</v>
      </c>
      <c r="C10" s="17">
        <v>9</v>
      </c>
      <c r="D10" s="20" t="s">
        <v>192</v>
      </c>
      <c r="E10" s="17">
        <v>10</v>
      </c>
      <c r="F10" s="20" t="s">
        <v>127</v>
      </c>
    </row>
    <row r="11" spans="1:6" ht="24.75" customHeight="1">
      <c r="A11" s="65">
        <v>4</v>
      </c>
      <c r="B11" s="20" t="s">
        <v>23</v>
      </c>
      <c r="C11" s="17">
        <v>11</v>
      </c>
      <c r="D11" s="20" t="s">
        <v>193</v>
      </c>
      <c r="E11" s="17">
        <v>8</v>
      </c>
      <c r="F11" s="20" t="s">
        <v>24</v>
      </c>
    </row>
    <row r="12" spans="1:6" ht="24.75" customHeight="1">
      <c r="A12" s="65">
        <v>5</v>
      </c>
      <c r="B12" s="20" t="s">
        <v>25</v>
      </c>
      <c r="C12" s="45">
        <v>10</v>
      </c>
      <c r="D12" s="20" t="s">
        <v>194</v>
      </c>
      <c r="E12" s="17">
        <v>9</v>
      </c>
      <c r="F12" s="20" t="s">
        <v>128</v>
      </c>
    </row>
    <row r="13" spans="1:6" ht="24.75" customHeight="1">
      <c r="A13" s="65">
        <v>6</v>
      </c>
      <c r="B13" s="57" t="s">
        <v>171</v>
      </c>
      <c r="C13" s="3">
        <v>12</v>
      </c>
      <c r="D13" s="57" t="s">
        <v>172</v>
      </c>
      <c r="E13" s="3">
        <v>7</v>
      </c>
      <c r="F13" s="57" t="s">
        <v>173</v>
      </c>
    </row>
    <row r="14" spans="1:6" ht="24.75" customHeight="1">
      <c r="A14" s="65">
        <v>7</v>
      </c>
      <c r="B14" s="20" t="s">
        <v>27</v>
      </c>
      <c r="C14" s="17">
        <v>11</v>
      </c>
      <c r="D14" s="20" t="s">
        <v>28</v>
      </c>
      <c r="E14" s="17">
        <v>8</v>
      </c>
      <c r="F14" s="20" t="s">
        <v>29</v>
      </c>
    </row>
    <row r="15" spans="1:6" s="23" customFormat="1" ht="24.75" customHeight="1">
      <c r="A15" s="65">
        <v>8</v>
      </c>
      <c r="B15" s="20" t="s">
        <v>123</v>
      </c>
      <c r="C15" s="17">
        <v>8</v>
      </c>
      <c r="D15" s="20" t="s">
        <v>189</v>
      </c>
      <c r="E15" s="17">
        <v>11</v>
      </c>
      <c r="F15" s="20" t="s">
        <v>190</v>
      </c>
    </row>
    <row r="16" spans="1:6" ht="24.75" customHeight="1">
      <c r="A16" s="65">
        <v>9</v>
      </c>
      <c r="B16" s="57" t="s">
        <v>30</v>
      </c>
      <c r="C16" s="3">
        <v>10</v>
      </c>
      <c r="D16" s="57" t="s">
        <v>195</v>
      </c>
      <c r="E16" s="3">
        <v>9</v>
      </c>
      <c r="F16" s="57" t="s">
        <v>129</v>
      </c>
    </row>
    <row r="17" spans="1:6" ht="24.75" customHeight="1">
      <c r="A17" s="65">
        <v>10</v>
      </c>
      <c r="B17" s="57" t="s">
        <v>31</v>
      </c>
      <c r="C17" s="3">
        <v>11</v>
      </c>
      <c r="D17" s="20" t="s">
        <v>130</v>
      </c>
      <c r="E17" s="3">
        <v>8</v>
      </c>
      <c r="F17" s="57" t="s">
        <v>32</v>
      </c>
    </row>
    <row r="18" spans="1:6" ht="24.75" customHeight="1">
      <c r="A18" s="65">
        <v>11</v>
      </c>
      <c r="B18" s="57" t="s">
        <v>131</v>
      </c>
      <c r="C18" s="16">
        <v>12</v>
      </c>
      <c r="D18" s="20" t="s">
        <v>134</v>
      </c>
      <c r="E18" s="3">
        <v>7</v>
      </c>
      <c r="F18" s="57" t="s">
        <v>133</v>
      </c>
    </row>
    <row r="19" spans="1:6" ht="24.75" customHeight="1">
      <c r="A19" s="65">
        <v>12</v>
      </c>
      <c r="B19" s="93" t="s">
        <v>132</v>
      </c>
      <c r="C19" s="16">
        <v>11</v>
      </c>
      <c r="D19" s="20" t="s">
        <v>191</v>
      </c>
      <c r="E19" s="3">
        <v>8</v>
      </c>
      <c r="F19" s="93" t="s">
        <v>196</v>
      </c>
    </row>
    <row r="20" spans="1:6" ht="15.75">
      <c r="A20" s="66"/>
      <c r="B20" s="67"/>
      <c r="C20" s="68"/>
      <c r="D20" s="69"/>
      <c r="E20" s="66"/>
      <c r="F20" s="70"/>
    </row>
  </sheetData>
  <sheetProtection/>
  <mergeCells count="12">
    <mergeCell ref="A1:F1"/>
    <mergeCell ref="A2:F2"/>
    <mergeCell ref="A3:F3"/>
    <mergeCell ref="A4:F4"/>
    <mergeCell ref="E5:F5"/>
    <mergeCell ref="C6:C7"/>
    <mergeCell ref="D6:D7"/>
    <mergeCell ref="A5:A7"/>
    <mergeCell ref="B5:B7"/>
    <mergeCell ref="E6:E7"/>
    <mergeCell ref="F6:F7"/>
    <mergeCell ref="C5:D5"/>
  </mergeCells>
  <printOptions/>
  <pageMargins left="1.23" right="0.4" top="0.79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SheetLayoutView="100" zoomScalePageLayoutView="0" workbookViewId="0" topLeftCell="A10">
      <selection activeCell="C14" sqref="C14:E14"/>
    </sheetView>
  </sheetViews>
  <sheetFormatPr defaultColWidth="8.796875" defaultRowHeight="15"/>
  <cols>
    <col min="1" max="1" width="4.09765625" style="0" customWidth="1"/>
    <col min="2" max="2" width="29" style="0" customWidth="1"/>
    <col min="3" max="3" width="7.3984375" style="0" customWidth="1"/>
    <col min="4" max="4" width="25.59765625" style="0" customWidth="1"/>
    <col min="5" max="5" width="8.69921875" style="0" customWidth="1"/>
    <col min="6" max="6" width="15.8984375" style="0" customWidth="1"/>
  </cols>
  <sheetData>
    <row r="1" spans="1:6" ht="18.75">
      <c r="A1" s="115" t="s">
        <v>40</v>
      </c>
      <c r="B1" s="115"/>
      <c r="C1" s="115"/>
      <c r="D1" s="115"/>
      <c r="E1" s="115"/>
      <c r="F1" s="115"/>
    </row>
    <row r="2" spans="1:6" ht="33" customHeight="1">
      <c r="A2" s="116" t="s">
        <v>111</v>
      </c>
      <c r="B2" s="116"/>
      <c r="C2" s="116"/>
      <c r="D2" s="116"/>
      <c r="E2" s="116"/>
      <c r="F2" s="116"/>
    </row>
    <row r="3" spans="1:6" ht="15.75">
      <c r="A3" s="118" t="str">
        <f>'B12 xa 2019'!A3:D3</f>
        <v>(Kèm theo Kế hoạch số 46  /KH-UBND tỉnh ngày 22/02/2019 của Uỷ ban nhân dân tỉnh)</v>
      </c>
      <c r="B3" s="119"/>
      <c r="C3" s="119"/>
      <c r="D3" s="119"/>
      <c r="E3" s="119"/>
      <c r="F3" s="119"/>
    </row>
    <row r="4" spans="1:6" ht="15.75">
      <c r="A4" s="29"/>
      <c r="B4" s="30"/>
      <c r="C4" s="30"/>
      <c r="D4" s="30"/>
      <c r="E4" s="30"/>
      <c r="F4" s="30"/>
    </row>
    <row r="5" spans="1:6" ht="15.75">
      <c r="A5" s="121" t="s">
        <v>36</v>
      </c>
      <c r="B5" s="122" t="s">
        <v>37</v>
      </c>
      <c r="C5" s="123" t="str">
        <f>'B12 xa 2019'!C5:D5</f>
        <v>Kết quả thực hiện bộ tiêu chí NTM năm 2018</v>
      </c>
      <c r="D5" s="123"/>
      <c r="E5" s="124" t="s">
        <v>110</v>
      </c>
      <c r="F5" s="124"/>
    </row>
    <row r="6" spans="1:6" ht="15">
      <c r="A6" s="121"/>
      <c r="B6" s="122"/>
      <c r="C6" s="120" t="str">
        <f>'B12 xa 2019'!C6</f>
        <v>Số tiêu chí đã đạt</v>
      </c>
      <c r="D6" s="120" t="str">
        <f>'B12 xa 2019'!D6</f>
        <v>Cụ thể các tiêu chí đã đạt</v>
      </c>
      <c r="E6" s="120" t="s">
        <v>33</v>
      </c>
      <c r="F6" s="120" t="s">
        <v>34</v>
      </c>
    </row>
    <row r="7" spans="1:6" ht="26.25" customHeight="1">
      <c r="A7" s="121"/>
      <c r="B7" s="122"/>
      <c r="C7" s="120"/>
      <c r="D7" s="120"/>
      <c r="E7" s="120"/>
      <c r="F7" s="120"/>
    </row>
    <row r="8" spans="1:6" ht="18.75">
      <c r="A8" s="1" t="s">
        <v>35</v>
      </c>
      <c r="B8" s="13" t="s">
        <v>45</v>
      </c>
      <c r="C8" s="4"/>
      <c r="D8" s="5"/>
      <c r="E8" s="2"/>
      <c r="F8" s="2"/>
    </row>
    <row r="9" spans="1:6" s="23" customFormat="1" ht="31.5" customHeight="1">
      <c r="A9" s="24">
        <v>1</v>
      </c>
      <c r="B9" s="21" t="s">
        <v>41</v>
      </c>
      <c r="C9" s="45">
        <v>11</v>
      </c>
      <c r="D9" s="20" t="s">
        <v>150</v>
      </c>
      <c r="E9" s="17">
        <v>8</v>
      </c>
      <c r="F9" s="20" t="s">
        <v>151</v>
      </c>
    </row>
    <row r="10" spans="1:6" ht="24.75" customHeight="1">
      <c r="A10" s="3">
        <v>2</v>
      </c>
      <c r="B10" s="94" t="s">
        <v>42</v>
      </c>
      <c r="C10" s="48">
        <v>10</v>
      </c>
      <c r="D10" s="7" t="s">
        <v>174</v>
      </c>
      <c r="E10" s="8">
        <v>4</v>
      </c>
      <c r="F10" s="9" t="s">
        <v>5</v>
      </c>
    </row>
    <row r="11" spans="1:6" s="11" customFormat="1" ht="45.75" customHeight="1">
      <c r="A11" s="3">
        <v>3</v>
      </c>
      <c r="B11" s="21" t="s">
        <v>46</v>
      </c>
      <c r="C11" s="16">
        <v>12</v>
      </c>
      <c r="D11" s="20" t="s">
        <v>134</v>
      </c>
      <c r="E11" s="47">
        <v>7</v>
      </c>
      <c r="F11" s="9" t="s">
        <v>133</v>
      </c>
    </row>
    <row r="12" spans="1:6" s="23" customFormat="1" ht="75.75" customHeight="1">
      <c r="A12" s="24">
        <v>4</v>
      </c>
      <c r="B12" s="21" t="s">
        <v>43</v>
      </c>
      <c r="C12" s="48">
        <v>12</v>
      </c>
      <c r="D12" s="7" t="s">
        <v>177</v>
      </c>
      <c r="E12" s="6">
        <v>3</v>
      </c>
      <c r="F12" s="6" t="s">
        <v>20</v>
      </c>
    </row>
    <row r="13" spans="1:6" ht="24.75" customHeight="1">
      <c r="A13" s="3">
        <v>5</v>
      </c>
      <c r="B13" s="21" t="s">
        <v>44</v>
      </c>
      <c r="C13" s="48">
        <v>11</v>
      </c>
      <c r="D13" s="7" t="s">
        <v>176</v>
      </c>
      <c r="E13" s="6">
        <v>5</v>
      </c>
      <c r="F13" s="7" t="s">
        <v>162</v>
      </c>
    </row>
    <row r="14" spans="1:6" s="97" customFormat="1" ht="27" customHeight="1">
      <c r="A14" s="56"/>
      <c r="B14" s="98" t="s">
        <v>175</v>
      </c>
      <c r="C14" s="99">
        <f>SUM(C9:C13)/5</f>
        <v>11.2</v>
      </c>
      <c r="D14" s="99"/>
      <c r="E14" s="100">
        <f>SUM(E9:E13)/5+C14</f>
        <v>16.6</v>
      </c>
      <c r="F14" s="56"/>
    </row>
  </sheetData>
  <sheetProtection/>
  <mergeCells count="11">
    <mergeCell ref="A1:F1"/>
    <mergeCell ref="A2:F2"/>
    <mergeCell ref="A3:F3"/>
    <mergeCell ref="A5:A7"/>
    <mergeCell ref="B5:B7"/>
    <mergeCell ref="C5:D5"/>
    <mergeCell ref="E5:F5"/>
    <mergeCell ref="C6:C7"/>
    <mergeCell ref="D6:D7"/>
    <mergeCell ref="E6:E7"/>
    <mergeCell ref="F6:F7"/>
  </mergeCells>
  <printOptions/>
  <pageMargins left="0.38" right="0.33" top="1" bottom="1" header="0.5" footer="0.5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25">
      <selection activeCell="F6" sqref="F6:F7"/>
    </sheetView>
  </sheetViews>
  <sheetFormatPr defaultColWidth="8.796875" defaultRowHeight="15"/>
  <cols>
    <col min="1" max="1" width="4.09765625" style="0" customWidth="1"/>
    <col min="2" max="2" width="27.3984375" style="0" customWidth="1"/>
    <col min="3" max="3" width="9" style="18" customWidth="1"/>
    <col min="4" max="4" width="21.69921875" style="0" customWidth="1"/>
    <col min="5" max="5" width="10" style="18" customWidth="1"/>
    <col min="6" max="6" width="18.69921875" style="19" customWidth="1"/>
  </cols>
  <sheetData>
    <row r="1" spans="1:6" ht="18.75">
      <c r="A1" s="115" t="s">
        <v>148</v>
      </c>
      <c r="B1" s="115"/>
      <c r="C1" s="115"/>
      <c r="D1" s="115"/>
      <c r="E1" s="115"/>
      <c r="F1" s="115"/>
    </row>
    <row r="2" spans="1:6" ht="16.5">
      <c r="A2" s="116" t="s">
        <v>112</v>
      </c>
      <c r="B2" s="116"/>
      <c r="C2" s="116"/>
      <c r="D2" s="116"/>
      <c r="E2" s="116"/>
      <c r="F2" s="116"/>
    </row>
    <row r="3" spans="1:6" ht="15.75">
      <c r="A3" s="118" t="str">
        <f>'5 xa dbkk'!A3:F3</f>
        <v>(Kèm theo Kế hoạch số 46  /KH-UBND tỉnh ngày 22/02/2019 của Uỷ ban nhân dân tỉnh)</v>
      </c>
      <c r="B3" s="119"/>
      <c r="C3" s="119"/>
      <c r="D3" s="119"/>
      <c r="E3" s="119"/>
      <c r="F3" s="119"/>
    </row>
    <row r="4" spans="1:6" ht="15.75">
      <c r="A4" s="29"/>
      <c r="B4" s="30"/>
      <c r="C4" s="30"/>
      <c r="D4" s="30"/>
      <c r="E4" s="30"/>
      <c r="F4" s="30"/>
    </row>
    <row r="5" spans="1:6" ht="15.75">
      <c r="A5" s="121" t="s">
        <v>36</v>
      </c>
      <c r="B5" s="122" t="s">
        <v>37</v>
      </c>
      <c r="C5" s="123" t="s">
        <v>93</v>
      </c>
      <c r="D5" s="123"/>
      <c r="E5" s="124" t="s">
        <v>110</v>
      </c>
      <c r="F5" s="124"/>
    </row>
    <row r="6" spans="1:6" ht="15">
      <c r="A6" s="121"/>
      <c r="B6" s="122"/>
      <c r="C6" s="120" t="str">
        <f>'B12 xa 2019'!C6</f>
        <v>Số tiêu chí đã đạt</v>
      </c>
      <c r="D6" s="120" t="str">
        <f>'B12 xa 2019'!D6</f>
        <v>Cụ thể các tiêu chí đã đạt</v>
      </c>
      <c r="E6" s="120" t="str">
        <f>'5 xa dbkk'!E6:E7</f>
        <v>Số tiêu chí phấn đấu</v>
      </c>
      <c r="F6" s="120" t="str">
        <f>'B12 xa 2019'!F6:F7</f>
        <v>Các tiêu chí phấn đấu hoàn thành trong năm 2019</v>
      </c>
    </row>
    <row r="7" spans="1:6" ht="15">
      <c r="A7" s="121"/>
      <c r="B7" s="122"/>
      <c r="C7" s="120"/>
      <c r="D7" s="120"/>
      <c r="E7" s="120"/>
      <c r="F7" s="120"/>
    </row>
    <row r="8" spans="1:6" ht="18.75">
      <c r="A8" s="1" t="s">
        <v>35</v>
      </c>
      <c r="B8" s="25" t="s">
        <v>68</v>
      </c>
      <c r="C8" s="4"/>
      <c r="D8" s="5"/>
      <c r="E8" s="2"/>
      <c r="F8" s="15"/>
    </row>
    <row r="9" spans="1:6" ht="19.5" customHeight="1">
      <c r="A9" s="33">
        <v>1</v>
      </c>
      <c r="B9" s="35" t="s">
        <v>69</v>
      </c>
      <c r="C9" s="16">
        <v>5</v>
      </c>
      <c r="D9" s="20" t="s">
        <v>169</v>
      </c>
      <c r="E9" s="16">
        <v>1</v>
      </c>
      <c r="F9" s="38" t="s">
        <v>163</v>
      </c>
    </row>
    <row r="10" spans="1:6" ht="19.5" customHeight="1">
      <c r="A10" s="33">
        <v>2</v>
      </c>
      <c r="B10" s="35" t="s">
        <v>70</v>
      </c>
      <c r="C10" s="16">
        <v>10</v>
      </c>
      <c r="D10" s="44" t="s">
        <v>170</v>
      </c>
      <c r="E10" s="17">
        <v>2</v>
      </c>
      <c r="F10" s="38">
        <v>11.16</v>
      </c>
    </row>
    <row r="11" spans="1:6" ht="19.5" customHeight="1" thickBot="1">
      <c r="A11" s="33">
        <v>3</v>
      </c>
      <c r="B11" s="35" t="s">
        <v>71</v>
      </c>
      <c r="C11" s="16">
        <v>6</v>
      </c>
      <c r="D11" s="87" t="s">
        <v>17</v>
      </c>
      <c r="E11" s="17">
        <v>1</v>
      </c>
      <c r="F11" s="38" t="s">
        <v>164</v>
      </c>
    </row>
    <row r="12" spans="1:6" s="23" customFormat="1" ht="30.75" customHeight="1" thickBot="1">
      <c r="A12" s="33">
        <v>4</v>
      </c>
      <c r="B12" s="35" t="s">
        <v>72</v>
      </c>
      <c r="C12" s="16">
        <v>7</v>
      </c>
      <c r="D12" s="87" t="s">
        <v>167</v>
      </c>
      <c r="E12" s="17">
        <v>1</v>
      </c>
      <c r="F12" s="38" t="s">
        <v>165</v>
      </c>
    </row>
    <row r="13" spans="1:6" ht="19.5" customHeight="1" thickBot="1">
      <c r="A13" s="33">
        <v>5</v>
      </c>
      <c r="B13" s="35" t="s">
        <v>73</v>
      </c>
      <c r="C13" s="17">
        <v>7</v>
      </c>
      <c r="D13" s="87" t="s">
        <v>168</v>
      </c>
      <c r="E13" s="17">
        <v>1</v>
      </c>
      <c r="F13" s="86" t="s">
        <v>166</v>
      </c>
    </row>
    <row r="14" spans="1:6" ht="19.5" customHeight="1">
      <c r="A14" s="33">
        <v>6</v>
      </c>
      <c r="B14" s="35" t="s">
        <v>74</v>
      </c>
      <c r="C14" s="45">
        <v>8</v>
      </c>
      <c r="D14" s="20" t="s">
        <v>152</v>
      </c>
      <c r="E14" s="17">
        <v>1</v>
      </c>
      <c r="F14" s="88">
        <v>16</v>
      </c>
    </row>
    <row r="15" spans="1:6" ht="19.5" customHeight="1">
      <c r="A15" s="33">
        <v>7</v>
      </c>
      <c r="B15" s="35" t="s">
        <v>75</v>
      </c>
      <c r="C15" s="17">
        <v>7</v>
      </c>
      <c r="D15" s="21" t="s">
        <v>121</v>
      </c>
      <c r="E15" s="17">
        <v>1</v>
      </c>
      <c r="F15" s="45">
        <v>16</v>
      </c>
    </row>
    <row r="16" spans="1:6" ht="19.5" customHeight="1">
      <c r="A16" s="33">
        <v>8</v>
      </c>
      <c r="B16" s="35" t="s">
        <v>76</v>
      </c>
      <c r="C16" s="17">
        <v>7</v>
      </c>
      <c r="D16" s="21" t="s">
        <v>122</v>
      </c>
      <c r="E16" s="17">
        <v>1</v>
      </c>
      <c r="F16" s="17">
        <v>9</v>
      </c>
    </row>
    <row r="17" spans="1:6" ht="19.5" customHeight="1">
      <c r="A17" s="33">
        <v>9</v>
      </c>
      <c r="B17" s="35" t="s">
        <v>77</v>
      </c>
      <c r="C17" s="17">
        <v>7</v>
      </c>
      <c r="D17" s="21" t="s">
        <v>153</v>
      </c>
      <c r="E17" s="17">
        <v>4</v>
      </c>
      <c r="F17" s="17" t="s">
        <v>154</v>
      </c>
    </row>
    <row r="18" spans="1:6" ht="38.25" customHeight="1">
      <c r="A18" s="33">
        <v>10</v>
      </c>
      <c r="B18" s="35" t="s">
        <v>78</v>
      </c>
      <c r="C18" s="8">
        <v>19</v>
      </c>
      <c r="D18" s="7" t="s">
        <v>12</v>
      </c>
      <c r="E18" s="22"/>
      <c r="F18" s="89"/>
    </row>
    <row r="19" spans="1:6" ht="30">
      <c r="A19" s="33">
        <v>11</v>
      </c>
      <c r="B19" s="35" t="s">
        <v>79</v>
      </c>
      <c r="C19" s="8">
        <v>19</v>
      </c>
      <c r="D19" s="7" t="s">
        <v>12</v>
      </c>
      <c r="E19" s="22"/>
      <c r="F19" s="22"/>
    </row>
    <row r="20" spans="1:6" ht="19.5" customHeight="1">
      <c r="A20" s="33">
        <v>12</v>
      </c>
      <c r="B20" s="35" t="s">
        <v>80</v>
      </c>
      <c r="C20" s="16">
        <v>6</v>
      </c>
      <c r="D20" s="20" t="s">
        <v>116</v>
      </c>
      <c r="E20" s="17">
        <v>1</v>
      </c>
      <c r="F20" s="17">
        <v>16</v>
      </c>
    </row>
    <row r="21" spans="1:6" ht="30">
      <c r="A21" s="33">
        <v>13</v>
      </c>
      <c r="B21" s="35" t="s">
        <v>81</v>
      </c>
      <c r="C21" s="8">
        <v>19</v>
      </c>
      <c r="D21" s="7" t="s">
        <v>12</v>
      </c>
      <c r="E21" s="8"/>
      <c r="F21" s="8"/>
    </row>
    <row r="22" spans="1:6" ht="19.5" customHeight="1">
      <c r="A22" s="33">
        <v>14</v>
      </c>
      <c r="B22" s="35" t="s">
        <v>82</v>
      </c>
      <c r="C22" s="8">
        <v>6</v>
      </c>
      <c r="D22" s="61" t="s">
        <v>13</v>
      </c>
      <c r="E22" s="8">
        <v>1</v>
      </c>
      <c r="F22" s="8">
        <v>16</v>
      </c>
    </row>
    <row r="23" spans="1:6" ht="19.5" customHeight="1">
      <c r="A23" s="33">
        <v>15</v>
      </c>
      <c r="B23" s="35" t="s">
        <v>83</v>
      </c>
      <c r="C23" s="16">
        <v>5</v>
      </c>
      <c r="D23" s="20" t="s">
        <v>117</v>
      </c>
      <c r="E23" s="17">
        <v>2</v>
      </c>
      <c r="F23" s="17">
        <v>7.16</v>
      </c>
    </row>
    <row r="24" spans="1:6" ht="36" customHeight="1">
      <c r="A24" s="33">
        <v>16</v>
      </c>
      <c r="B24" s="35" t="s">
        <v>84</v>
      </c>
      <c r="C24" s="62">
        <v>10</v>
      </c>
      <c r="D24" s="90" t="s">
        <v>14</v>
      </c>
      <c r="E24" s="17">
        <v>1</v>
      </c>
      <c r="F24" s="17">
        <v>16</v>
      </c>
    </row>
    <row r="25" spans="1:6" ht="30">
      <c r="A25" s="34">
        <v>17</v>
      </c>
      <c r="B25" s="35" t="s">
        <v>85</v>
      </c>
      <c r="C25" s="62">
        <v>19</v>
      </c>
      <c r="D25" s="90" t="s">
        <v>7</v>
      </c>
      <c r="E25" s="125" t="s">
        <v>8</v>
      </c>
      <c r="F25" s="126"/>
    </row>
    <row r="26" spans="1:6" s="32" customFormat="1" ht="19.5" customHeight="1">
      <c r="A26" s="33">
        <v>18</v>
      </c>
      <c r="B26" s="35" t="s">
        <v>86</v>
      </c>
      <c r="C26" s="56">
        <v>7</v>
      </c>
      <c r="D26" s="91" t="s">
        <v>15</v>
      </c>
      <c r="E26" s="8">
        <v>1</v>
      </c>
      <c r="F26" s="8">
        <v>13</v>
      </c>
    </row>
    <row r="27" spans="1:6" ht="19.5" customHeight="1">
      <c r="A27" s="33">
        <v>19</v>
      </c>
      <c r="B27" s="35" t="s">
        <v>87</v>
      </c>
      <c r="C27" s="62">
        <v>6</v>
      </c>
      <c r="D27" s="92" t="s">
        <v>9</v>
      </c>
      <c r="E27" s="17">
        <v>1</v>
      </c>
      <c r="F27" s="17">
        <v>13</v>
      </c>
    </row>
    <row r="28" spans="1:6" ht="19.5" customHeight="1">
      <c r="A28" s="33">
        <v>20</v>
      </c>
      <c r="B28" s="35" t="s">
        <v>88</v>
      </c>
      <c r="C28" s="62">
        <v>7</v>
      </c>
      <c r="D28" s="92" t="s">
        <v>10</v>
      </c>
      <c r="E28" s="17">
        <v>1</v>
      </c>
      <c r="F28" s="17">
        <v>19</v>
      </c>
    </row>
    <row r="29" spans="1:6" ht="32.25" customHeight="1">
      <c r="A29" s="12"/>
      <c r="B29" s="26" t="s">
        <v>90</v>
      </c>
      <c r="C29" s="27">
        <f>SUM(C9:C28)/20</f>
        <v>9.35</v>
      </c>
      <c r="D29" s="28"/>
      <c r="E29" s="27">
        <f>(SUM(E9:E24)+E26+E27+E28)/20+C29</f>
        <v>10.4</v>
      </c>
      <c r="F29" s="63"/>
    </row>
  </sheetData>
  <sheetProtection/>
  <mergeCells count="12">
    <mergeCell ref="D6:D7"/>
    <mergeCell ref="E6:E7"/>
    <mergeCell ref="F6:F7"/>
    <mergeCell ref="E25:F25"/>
    <mergeCell ref="A1:F1"/>
    <mergeCell ref="A2:F2"/>
    <mergeCell ref="A3:F3"/>
    <mergeCell ref="A5:A7"/>
    <mergeCell ref="B5:B7"/>
    <mergeCell ref="C5:D5"/>
    <mergeCell ref="E5:F5"/>
    <mergeCell ref="C6:C7"/>
  </mergeCells>
  <printOptions/>
  <pageMargins left="0.75" right="0.3" top="1" bottom="1" header="0.5" footer="0.5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Normal="75" zoomScaleSheetLayoutView="100" zoomScalePageLayoutView="0" workbookViewId="0" topLeftCell="A7">
      <selection activeCell="E8" sqref="E8"/>
    </sheetView>
  </sheetViews>
  <sheetFormatPr defaultColWidth="8.796875" defaultRowHeight="15"/>
  <cols>
    <col min="1" max="1" width="4.09765625" style="0" customWidth="1"/>
    <col min="2" max="2" width="31.59765625" style="0" customWidth="1"/>
    <col min="3" max="3" width="6.3984375" style="0" customWidth="1"/>
    <col min="4" max="4" width="22.5" style="0" customWidth="1"/>
    <col min="5" max="5" width="10.3984375" style="0" customWidth="1"/>
    <col min="6" max="6" width="14" style="0" customWidth="1"/>
    <col min="7" max="7" width="40.59765625" style="0" customWidth="1"/>
  </cols>
  <sheetData>
    <row r="1" spans="1:7" ht="18.75">
      <c r="A1" s="115" t="s">
        <v>67</v>
      </c>
      <c r="B1" s="115"/>
      <c r="C1" s="115"/>
      <c r="D1" s="115"/>
      <c r="E1" s="115"/>
      <c r="F1" s="115"/>
      <c r="G1" s="115"/>
    </row>
    <row r="2" spans="1:7" ht="33" customHeight="1">
      <c r="A2" s="116" t="s">
        <v>109</v>
      </c>
      <c r="B2" s="116"/>
      <c r="C2" s="116"/>
      <c r="D2" s="116"/>
      <c r="E2" s="116"/>
      <c r="F2" s="116"/>
      <c r="G2" s="116"/>
    </row>
    <row r="3" spans="1:7" ht="15.75">
      <c r="A3" s="118" t="str">
        <f>'20 xa BGs'!A3:F3</f>
        <v>(Kèm theo Kế hoạch số 46  /KH-UBND tỉnh ngày 22/02/2019 của Uỷ ban nhân dân tỉnh)</v>
      </c>
      <c r="B3" s="118"/>
      <c r="C3" s="118"/>
      <c r="D3" s="118"/>
      <c r="E3" s="118"/>
      <c r="F3" s="118"/>
      <c r="G3" s="118"/>
    </row>
    <row r="4" spans="1:6" ht="15.75">
      <c r="A4" s="29"/>
      <c r="B4" s="30"/>
      <c r="C4" s="127"/>
      <c r="D4" s="128"/>
      <c r="E4" s="30"/>
      <c r="F4" s="30"/>
    </row>
    <row r="5" spans="1:7" ht="31.5" customHeight="1">
      <c r="A5" s="121" t="s">
        <v>36</v>
      </c>
      <c r="B5" s="122" t="s">
        <v>37</v>
      </c>
      <c r="C5" s="123" t="s">
        <v>113</v>
      </c>
      <c r="D5" s="123"/>
      <c r="E5" s="127" t="s">
        <v>114</v>
      </c>
      <c r="F5" s="128"/>
      <c r="G5" s="129" t="s">
        <v>107</v>
      </c>
    </row>
    <row r="6" spans="1:7" ht="15">
      <c r="A6" s="121"/>
      <c r="B6" s="122"/>
      <c r="C6" s="120" t="s">
        <v>94</v>
      </c>
      <c r="D6" s="120" t="s">
        <v>95</v>
      </c>
      <c r="E6" s="120" t="s">
        <v>96</v>
      </c>
      <c r="F6" s="120" t="s">
        <v>97</v>
      </c>
      <c r="G6" s="129"/>
    </row>
    <row r="7" spans="1:7" ht="24" customHeight="1">
      <c r="A7" s="121"/>
      <c r="B7" s="122"/>
      <c r="C7" s="120"/>
      <c r="D7" s="120"/>
      <c r="E7" s="120"/>
      <c r="F7" s="120"/>
      <c r="G7" s="129"/>
    </row>
    <row r="8" spans="1:7" s="36" customFormat="1" ht="43.5" customHeight="1">
      <c r="A8" s="3">
        <v>1</v>
      </c>
      <c r="B8" s="20" t="s">
        <v>106</v>
      </c>
      <c r="C8" s="45">
        <v>6</v>
      </c>
      <c r="D8" s="17" t="s">
        <v>155</v>
      </c>
      <c r="E8" s="17">
        <v>11.17</v>
      </c>
      <c r="F8" s="17">
        <v>4.7</v>
      </c>
      <c r="G8" s="17" t="s">
        <v>179</v>
      </c>
    </row>
    <row r="9" spans="1:7" s="36" customFormat="1" ht="43.5" customHeight="1">
      <c r="A9" s="3">
        <v>2</v>
      </c>
      <c r="B9" s="20" t="s">
        <v>98</v>
      </c>
      <c r="C9" s="37">
        <v>8</v>
      </c>
      <c r="D9" s="38" t="s">
        <v>3</v>
      </c>
      <c r="E9" s="55" t="s">
        <v>4</v>
      </c>
      <c r="F9" s="55">
        <v>18</v>
      </c>
      <c r="G9" s="17" t="s">
        <v>180</v>
      </c>
    </row>
    <row r="10" spans="1:7" s="36" customFormat="1" ht="43.5" customHeight="1">
      <c r="A10" s="3">
        <v>3</v>
      </c>
      <c r="B10" s="20" t="s">
        <v>99</v>
      </c>
      <c r="C10" s="47">
        <v>8</v>
      </c>
      <c r="D10" s="47" t="s">
        <v>1</v>
      </c>
      <c r="E10" s="83" t="s">
        <v>158</v>
      </c>
      <c r="F10" s="83" t="s">
        <v>159</v>
      </c>
      <c r="G10" s="47" t="s">
        <v>188</v>
      </c>
    </row>
    <row r="11" spans="1:7" s="36" customFormat="1" ht="43.5" customHeight="1">
      <c r="A11" s="3">
        <v>4</v>
      </c>
      <c r="B11" s="21" t="s">
        <v>100</v>
      </c>
      <c r="C11" s="16">
        <v>7</v>
      </c>
      <c r="D11" s="17" t="s">
        <v>178</v>
      </c>
      <c r="E11" s="17">
        <v>15</v>
      </c>
      <c r="F11" s="17" t="s">
        <v>19</v>
      </c>
      <c r="G11" s="17" t="s">
        <v>181</v>
      </c>
    </row>
    <row r="12" spans="1:7" s="42" customFormat="1" ht="43.5" customHeight="1">
      <c r="A12" s="3">
        <v>5</v>
      </c>
      <c r="B12" s="21" t="s">
        <v>108</v>
      </c>
      <c r="C12" s="16">
        <v>9</v>
      </c>
      <c r="D12" s="20" t="s">
        <v>16</v>
      </c>
      <c r="E12" s="17">
        <v>15</v>
      </c>
      <c r="F12" s="17">
        <v>11.18</v>
      </c>
      <c r="G12" s="17" t="s">
        <v>182</v>
      </c>
    </row>
    <row r="13" spans="1:7" s="36" customFormat="1" ht="43.5" customHeight="1">
      <c r="A13" s="3">
        <v>6</v>
      </c>
      <c r="B13" s="20" t="s">
        <v>101</v>
      </c>
      <c r="C13" s="16">
        <v>8</v>
      </c>
      <c r="D13" s="17" t="s">
        <v>118</v>
      </c>
      <c r="E13" s="17" t="s">
        <v>119</v>
      </c>
      <c r="F13" s="17" t="s">
        <v>120</v>
      </c>
      <c r="G13" s="17" t="s">
        <v>183</v>
      </c>
    </row>
    <row r="14" spans="1:7" s="36" customFormat="1" ht="43.5" customHeight="1">
      <c r="A14" s="3">
        <v>7</v>
      </c>
      <c r="B14" s="39" t="s">
        <v>102</v>
      </c>
      <c r="C14" s="40">
        <v>7</v>
      </c>
      <c r="D14" s="43" t="s">
        <v>160</v>
      </c>
      <c r="E14" s="43">
        <v>3.17</v>
      </c>
      <c r="F14" s="43" t="s">
        <v>161</v>
      </c>
      <c r="G14" s="17" t="s">
        <v>184</v>
      </c>
    </row>
    <row r="15" spans="1:7" s="36" customFormat="1" ht="43.5" customHeight="1">
      <c r="A15" s="3">
        <v>8</v>
      </c>
      <c r="B15" s="21" t="s">
        <v>103</v>
      </c>
      <c r="C15" s="16">
        <v>8</v>
      </c>
      <c r="D15" s="17" t="s">
        <v>115</v>
      </c>
      <c r="E15" s="17">
        <v>10</v>
      </c>
      <c r="F15" s="17">
        <v>13</v>
      </c>
      <c r="G15" s="17" t="s">
        <v>185</v>
      </c>
    </row>
    <row r="16" spans="1:7" s="36" customFormat="1" ht="43.5" customHeight="1">
      <c r="A16" s="3">
        <v>9</v>
      </c>
      <c r="B16" s="21" t="s">
        <v>104</v>
      </c>
      <c r="C16" s="16">
        <v>8</v>
      </c>
      <c r="D16" s="17" t="s">
        <v>115</v>
      </c>
      <c r="E16" s="17" t="s">
        <v>156</v>
      </c>
      <c r="F16" s="17" t="s">
        <v>157</v>
      </c>
      <c r="G16" s="17" t="s">
        <v>186</v>
      </c>
    </row>
    <row r="17" spans="1:7" ht="43.5" customHeight="1">
      <c r="A17" s="24">
        <v>10</v>
      </c>
      <c r="B17" s="41" t="s">
        <v>105</v>
      </c>
      <c r="C17" s="84">
        <v>7</v>
      </c>
      <c r="D17" s="85" t="s">
        <v>26</v>
      </c>
      <c r="E17" s="84">
        <v>15.18</v>
      </c>
      <c r="F17" s="84">
        <v>6</v>
      </c>
      <c r="G17" s="17" t="s">
        <v>187</v>
      </c>
    </row>
  </sheetData>
  <sheetProtection/>
  <mergeCells count="13">
    <mergeCell ref="D6:D7"/>
    <mergeCell ref="C4:D4"/>
    <mergeCell ref="E6:E7"/>
    <mergeCell ref="F6:F7"/>
    <mergeCell ref="E5:F5"/>
    <mergeCell ref="A1:G1"/>
    <mergeCell ref="A2:G2"/>
    <mergeCell ref="A3:G3"/>
    <mergeCell ref="A5:A7"/>
    <mergeCell ref="B5:B7"/>
    <mergeCell ref="C5:D5"/>
    <mergeCell ref="G5:G7"/>
    <mergeCell ref="C6:C7"/>
  </mergeCells>
  <printOptions/>
  <pageMargins left="0.61" right="0.16" top="0.3" bottom="0.32" header="0.3" footer="0.23"/>
  <pageSetup horizontalDpi="600" verticalDpi="600" orientation="landscape" paperSize="9" scale="9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zoomScale="90" zoomScaleNormal="90" zoomScalePageLayoutView="0" workbookViewId="0" topLeftCell="A1">
      <selection activeCell="D13" sqref="D13"/>
    </sheetView>
  </sheetViews>
  <sheetFormatPr defaultColWidth="8.796875" defaultRowHeight="15"/>
  <cols>
    <col min="1" max="1" width="4.09765625" style="0" customWidth="1"/>
    <col min="2" max="2" width="30.3984375" style="0" customWidth="1"/>
    <col min="3" max="3" width="7.59765625" style="0" customWidth="1"/>
    <col min="4" max="4" width="7.59765625" style="36" customWidth="1"/>
    <col min="5" max="5" width="7.59765625" style="0" customWidth="1"/>
    <col min="6" max="6" width="7.59765625" style="36" customWidth="1"/>
    <col min="7" max="7" width="7.59765625" style="0" customWidth="1"/>
    <col min="8" max="8" width="7.59765625" style="36" customWidth="1"/>
    <col min="9" max="15" width="7.59765625" style="0" customWidth="1"/>
  </cols>
  <sheetData>
    <row r="1" spans="1:15" ht="18.75">
      <c r="A1" s="115" t="s">
        <v>89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ht="19.5" customHeight="1">
      <c r="A2" s="116" t="s">
        <v>149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15.75">
      <c r="A3" s="117" t="str">
        <f>'B12 xa 2019'!A3:F3</f>
        <v>(Kèm theo Kế hoạch số 46  /KH-UBND tỉnh ngày 22/02/2019 của Uỷ ban nhân dân tỉnh)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ht="15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36" customHeight="1">
      <c r="A5" s="101" t="s">
        <v>36</v>
      </c>
      <c r="B5" s="10" t="s">
        <v>138</v>
      </c>
      <c r="C5" s="10" t="s">
        <v>139</v>
      </c>
      <c r="D5" s="10" t="s">
        <v>140</v>
      </c>
      <c r="E5" s="10" t="s">
        <v>6</v>
      </c>
      <c r="F5" s="10" t="s">
        <v>141</v>
      </c>
      <c r="G5" s="10" t="s">
        <v>2</v>
      </c>
      <c r="H5" s="10" t="s">
        <v>18</v>
      </c>
      <c r="I5" s="10" t="s">
        <v>11</v>
      </c>
      <c r="J5" s="10" t="s">
        <v>142</v>
      </c>
      <c r="K5" s="10" t="s">
        <v>0</v>
      </c>
      <c r="L5" s="10" t="s">
        <v>143</v>
      </c>
      <c r="M5" s="10" t="s">
        <v>144</v>
      </c>
      <c r="N5" s="10" t="s">
        <v>145</v>
      </c>
      <c r="O5" s="72" t="s">
        <v>146</v>
      </c>
    </row>
    <row r="6" spans="1:15" ht="19.5" customHeight="1">
      <c r="A6" s="3">
        <v>1</v>
      </c>
      <c r="B6" s="46" t="s">
        <v>48</v>
      </c>
      <c r="C6" s="96">
        <v>3</v>
      </c>
      <c r="D6" s="14">
        <v>22</v>
      </c>
      <c r="E6" s="50">
        <f>'[1]Biểu chi tiết các huyện'!E6</f>
        <v>19</v>
      </c>
      <c r="F6" s="51">
        <v>19</v>
      </c>
      <c r="G6" s="49">
        <v>19</v>
      </c>
      <c r="H6" s="73">
        <v>23</v>
      </c>
      <c r="I6" s="59">
        <v>21</v>
      </c>
      <c r="J6" s="74">
        <f>+'[2]Biểu chi tiết các huyện'!E6</f>
        <v>27</v>
      </c>
      <c r="K6" s="64">
        <v>10</v>
      </c>
      <c r="L6" s="59">
        <v>19</v>
      </c>
      <c r="M6" s="102">
        <v>25</v>
      </c>
      <c r="N6" s="14">
        <f>SUM(C6:M6)</f>
        <v>207</v>
      </c>
      <c r="O6" s="75">
        <f>N6/207</f>
        <v>1</v>
      </c>
    </row>
    <row r="7" spans="1:15" ht="19.5" customHeight="1">
      <c r="A7" s="3">
        <v>2</v>
      </c>
      <c r="B7" s="46" t="s">
        <v>49</v>
      </c>
      <c r="C7" s="96">
        <v>3</v>
      </c>
      <c r="D7" s="14">
        <v>6</v>
      </c>
      <c r="E7" s="50">
        <v>5</v>
      </c>
      <c r="F7" s="51">
        <v>5</v>
      </c>
      <c r="G7" s="49">
        <v>7</v>
      </c>
      <c r="H7" s="73">
        <v>6</v>
      </c>
      <c r="I7" s="59">
        <v>5</v>
      </c>
      <c r="J7" s="74">
        <v>6</v>
      </c>
      <c r="K7" s="64">
        <v>5</v>
      </c>
      <c r="L7" s="59">
        <v>7</v>
      </c>
      <c r="M7" s="102">
        <v>6</v>
      </c>
      <c r="N7" s="14">
        <f>SUM(C7:M7)</f>
        <v>61</v>
      </c>
      <c r="O7" s="75">
        <f>N7/207</f>
        <v>0.2946859903381642</v>
      </c>
    </row>
    <row r="8" spans="1:15" ht="19.5" customHeight="1">
      <c r="A8" s="3">
        <v>3</v>
      </c>
      <c r="B8" s="46" t="s">
        <v>50</v>
      </c>
      <c r="C8" s="96">
        <v>3</v>
      </c>
      <c r="D8" s="14">
        <v>19</v>
      </c>
      <c r="E8" s="50">
        <v>16</v>
      </c>
      <c r="F8" s="51">
        <v>14</v>
      </c>
      <c r="G8" s="49">
        <v>16</v>
      </c>
      <c r="H8" s="73">
        <v>16</v>
      </c>
      <c r="I8" s="59">
        <v>19</v>
      </c>
      <c r="J8" s="74">
        <v>9</v>
      </c>
      <c r="K8" s="64">
        <v>10</v>
      </c>
      <c r="L8" s="59">
        <v>19</v>
      </c>
      <c r="M8" s="102">
        <v>19</v>
      </c>
      <c r="N8" s="14">
        <f aca="true" t="shared" si="0" ref="N8:N24">SUM(C8:M8)</f>
        <v>160</v>
      </c>
      <c r="O8" s="75">
        <f aca="true" t="shared" si="1" ref="O8:O24">N8/207</f>
        <v>0.7729468599033816</v>
      </c>
    </row>
    <row r="9" spans="1:15" s="23" customFormat="1" ht="19.5" customHeight="1">
      <c r="A9" s="3">
        <v>4</v>
      </c>
      <c r="B9" s="46" t="s">
        <v>51</v>
      </c>
      <c r="C9" s="96">
        <v>3</v>
      </c>
      <c r="D9" s="14">
        <v>13</v>
      </c>
      <c r="E9" s="50">
        <v>9</v>
      </c>
      <c r="F9" s="51">
        <v>10</v>
      </c>
      <c r="G9" s="49">
        <v>16</v>
      </c>
      <c r="H9" s="73">
        <v>14</v>
      </c>
      <c r="I9" s="59">
        <v>13</v>
      </c>
      <c r="J9" s="74">
        <v>10</v>
      </c>
      <c r="K9" s="64">
        <v>9</v>
      </c>
      <c r="L9" s="59">
        <v>9</v>
      </c>
      <c r="M9" s="102">
        <v>19</v>
      </c>
      <c r="N9" s="14">
        <f t="shared" si="0"/>
        <v>125</v>
      </c>
      <c r="O9" s="75">
        <f t="shared" si="1"/>
        <v>0.6038647342995169</v>
      </c>
    </row>
    <row r="10" spans="1:15" ht="19.5" customHeight="1">
      <c r="A10" s="3">
        <v>5</v>
      </c>
      <c r="B10" s="46" t="s">
        <v>52</v>
      </c>
      <c r="C10" s="96">
        <v>3</v>
      </c>
      <c r="D10" s="14">
        <v>6</v>
      </c>
      <c r="E10" s="50">
        <v>5</v>
      </c>
      <c r="F10" s="51">
        <v>5</v>
      </c>
      <c r="G10" s="49">
        <v>9</v>
      </c>
      <c r="H10" s="73">
        <v>7</v>
      </c>
      <c r="I10" s="59">
        <v>5</v>
      </c>
      <c r="J10" s="74">
        <v>5</v>
      </c>
      <c r="K10" s="64">
        <v>6</v>
      </c>
      <c r="L10" s="59">
        <v>7</v>
      </c>
      <c r="M10" s="102">
        <v>6</v>
      </c>
      <c r="N10" s="14">
        <f t="shared" si="0"/>
        <v>64</v>
      </c>
      <c r="O10" s="75">
        <f t="shared" si="1"/>
        <v>0.30917874396135264</v>
      </c>
    </row>
    <row r="11" spans="1:15" ht="19.5" customHeight="1">
      <c r="A11" s="3">
        <v>6</v>
      </c>
      <c r="B11" s="46" t="s">
        <v>53</v>
      </c>
      <c r="C11" s="96">
        <v>3</v>
      </c>
      <c r="D11" s="14">
        <v>6</v>
      </c>
      <c r="E11" s="50">
        <v>5</v>
      </c>
      <c r="F11" s="51">
        <v>8</v>
      </c>
      <c r="G11" s="49">
        <v>9</v>
      </c>
      <c r="H11" s="76">
        <v>6</v>
      </c>
      <c r="I11" s="59">
        <v>5</v>
      </c>
      <c r="J11" s="74">
        <v>5</v>
      </c>
      <c r="K11" s="64">
        <v>6</v>
      </c>
      <c r="L11" s="59">
        <v>7</v>
      </c>
      <c r="M11" s="102">
        <v>6</v>
      </c>
      <c r="N11" s="14">
        <f t="shared" si="0"/>
        <v>66</v>
      </c>
      <c r="O11" s="75">
        <f t="shared" si="1"/>
        <v>0.3188405797101449</v>
      </c>
    </row>
    <row r="12" spans="1:15" s="23" customFormat="1" ht="19.5" customHeight="1">
      <c r="A12" s="3">
        <v>7</v>
      </c>
      <c r="B12" s="46" t="s">
        <v>58</v>
      </c>
      <c r="C12" s="96">
        <v>3</v>
      </c>
      <c r="D12" s="14">
        <v>16</v>
      </c>
      <c r="E12" s="50">
        <v>18</v>
      </c>
      <c r="F12" s="51">
        <v>14</v>
      </c>
      <c r="G12" s="49">
        <v>18</v>
      </c>
      <c r="H12" s="76">
        <v>22</v>
      </c>
      <c r="I12" s="59">
        <v>19</v>
      </c>
      <c r="J12" s="74">
        <v>26</v>
      </c>
      <c r="K12" s="64">
        <v>8</v>
      </c>
      <c r="L12" s="59">
        <v>13</v>
      </c>
      <c r="M12" s="102">
        <v>18</v>
      </c>
      <c r="N12" s="14">
        <f t="shared" si="0"/>
        <v>175</v>
      </c>
      <c r="O12" s="75">
        <f t="shared" si="1"/>
        <v>0.8454106280193237</v>
      </c>
    </row>
    <row r="13" spans="1:15" ht="19.5" customHeight="1">
      <c r="A13" s="3">
        <v>8</v>
      </c>
      <c r="B13" s="46" t="s">
        <v>54</v>
      </c>
      <c r="C13" s="96">
        <v>3</v>
      </c>
      <c r="D13" s="14">
        <v>5</v>
      </c>
      <c r="E13" s="50">
        <v>5</v>
      </c>
      <c r="F13" s="51">
        <v>5</v>
      </c>
      <c r="G13" s="49">
        <v>9</v>
      </c>
      <c r="H13" s="76">
        <v>6</v>
      </c>
      <c r="I13" s="59">
        <v>6</v>
      </c>
      <c r="J13" s="74">
        <v>5</v>
      </c>
      <c r="K13" s="64">
        <v>6</v>
      </c>
      <c r="L13" s="59">
        <v>7</v>
      </c>
      <c r="M13" s="102">
        <v>11</v>
      </c>
      <c r="N13" s="14">
        <f t="shared" si="0"/>
        <v>68</v>
      </c>
      <c r="O13" s="75">
        <f t="shared" si="1"/>
        <v>0.3285024154589372</v>
      </c>
    </row>
    <row r="14" spans="1:15" s="23" customFormat="1" ht="19.5" customHeight="1">
      <c r="A14" s="3">
        <v>9</v>
      </c>
      <c r="B14" s="46" t="s">
        <v>55</v>
      </c>
      <c r="C14" s="96">
        <v>3</v>
      </c>
      <c r="D14" s="14">
        <v>14</v>
      </c>
      <c r="E14" s="50">
        <v>6</v>
      </c>
      <c r="F14" s="51">
        <v>16</v>
      </c>
      <c r="G14" s="49">
        <v>13</v>
      </c>
      <c r="H14" s="76">
        <v>8</v>
      </c>
      <c r="I14" s="59">
        <v>16</v>
      </c>
      <c r="J14" s="74">
        <v>12</v>
      </c>
      <c r="K14" s="64">
        <v>6</v>
      </c>
      <c r="L14" s="59">
        <v>13</v>
      </c>
      <c r="M14" s="102">
        <v>21</v>
      </c>
      <c r="N14" s="14">
        <f t="shared" si="0"/>
        <v>128</v>
      </c>
      <c r="O14" s="75">
        <f t="shared" si="1"/>
        <v>0.6183574879227053</v>
      </c>
    </row>
    <row r="15" spans="1:15" ht="19.5" customHeight="1">
      <c r="A15" s="3">
        <v>10</v>
      </c>
      <c r="B15" s="46" t="s">
        <v>56</v>
      </c>
      <c r="C15" s="96">
        <v>3</v>
      </c>
      <c r="D15" s="14">
        <v>6</v>
      </c>
      <c r="E15" s="50">
        <v>6</v>
      </c>
      <c r="F15" s="51">
        <v>5</v>
      </c>
      <c r="G15" s="49">
        <v>8</v>
      </c>
      <c r="H15" s="76">
        <v>6</v>
      </c>
      <c r="I15" s="59">
        <v>8</v>
      </c>
      <c r="J15" s="74">
        <v>5</v>
      </c>
      <c r="K15" s="64">
        <v>5</v>
      </c>
      <c r="L15" s="59">
        <v>7</v>
      </c>
      <c r="M15" s="102">
        <v>11</v>
      </c>
      <c r="N15" s="14">
        <f t="shared" si="0"/>
        <v>70</v>
      </c>
      <c r="O15" s="75">
        <f t="shared" si="1"/>
        <v>0.33816425120772947</v>
      </c>
    </row>
    <row r="16" spans="1:15" ht="19.5" customHeight="1">
      <c r="A16" s="3">
        <v>11</v>
      </c>
      <c r="B16" s="46" t="s">
        <v>57</v>
      </c>
      <c r="C16" s="96">
        <v>3</v>
      </c>
      <c r="D16" s="14">
        <v>6</v>
      </c>
      <c r="E16" s="50">
        <v>7</v>
      </c>
      <c r="F16" s="51">
        <v>5</v>
      </c>
      <c r="G16" s="49">
        <v>9</v>
      </c>
      <c r="H16" s="76">
        <v>7</v>
      </c>
      <c r="I16" s="59">
        <v>7</v>
      </c>
      <c r="J16" s="74">
        <v>9</v>
      </c>
      <c r="K16" s="64">
        <v>5</v>
      </c>
      <c r="L16" s="59">
        <v>8</v>
      </c>
      <c r="M16" s="102">
        <v>11</v>
      </c>
      <c r="N16" s="14">
        <f t="shared" si="0"/>
        <v>77</v>
      </c>
      <c r="O16" s="75">
        <f t="shared" si="1"/>
        <v>0.3719806763285024</v>
      </c>
    </row>
    <row r="17" spans="1:15" ht="19.5" customHeight="1">
      <c r="A17" s="3">
        <v>12</v>
      </c>
      <c r="B17" s="46" t="s">
        <v>59</v>
      </c>
      <c r="C17" s="96">
        <v>3</v>
      </c>
      <c r="D17" s="14">
        <v>22</v>
      </c>
      <c r="E17" s="50">
        <f>'[1]Biểu chi tiết các huyện'!E17</f>
        <v>19</v>
      </c>
      <c r="F17" s="51">
        <v>19</v>
      </c>
      <c r="G17" s="49">
        <v>19</v>
      </c>
      <c r="H17" s="76">
        <v>23</v>
      </c>
      <c r="I17" s="59">
        <v>21</v>
      </c>
      <c r="J17" s="74">
        <f>+'[2]Biểu chi tiết các huyện'!E17</f>
        <v>27</v>
      </c>
      <c r="K17" s="64">
        <v>10</v>
      </c>
      <c r="L17" s="59">
        <v>19</v>
      </c>
      <c r="M17" s="102">
        <v>25</v>
      </c>
      <c r="N17" s="14">
        <f t="shared" si="0"/>
        <v>207</v>
      </c>
      <c r="O17" s="75">
        <f t="shared" si="1"/>
        <v>1</v>
      </c>
    </row>
    <row r="18" spans="1:15" s="23" customFormat="1" ht="19.5" customHeight="1">
      <c r="A18" s="3">
        <v>13</v>
      </c>
      <c r="B18" s="46" t="s">
        <v>60</v>
      </c>
      <c r="C18" s="96">
        <v>3</v>
      </c>
      <c r="D18" s="14">
        <v>11</v>
      </c>
      <c r="E18" s="50">
        <v>9</v>
      </c>
      <c r="F18" s="51">
        <v>7</v>
      </c>
      <c r="G18" s="49">
        <v>11</v>
      </c>
      <c r="H18" s="76">
        <v>12</v>
      </c>
      <c r="I18" s="59">
        <v>7</v>
      </c>
      <c r="J18" s="74">
        <v>6</v>
      </c>
      <c r="K18" s="64">
        <v>8</v>
      </c>
      <c r="L18" s="59">
        <v>12</v>
      </c>
      <c r="M18" s="102">
        <v>13</v>
      </c>
      <c r="N18" s="14">
        <f t="shared" si="0"/>
        <v>99</v>
      </c>
      <c r="O18" s="75">
        <f t="shared" si="1"/>
        <v>0.4782608695652174</v>
      </c>
    </row>
    <row r="19" spans="1:15" ht="19.5" customHeight="1">
      <c r="A19" s="3">
        <v>14</v>
      </c>
      <c r="B19" s="46" t="s">
        <v>61</v>
      </c>
      <c r="C19" s="96">
        <v>3</v>
      </c>
      <c r="D19" s="14">
        <v>22</v>
      </c>
      <c r="E19" s="50">
        <f>'[1]Biểu chi tiết các huyện'!E19</f>
        <v>11</v>
      </c>
      <c r="F19" s="51">
        <v>19</v>
      </c>
      <c r="G19" s="49">
        <v>19</v>
      </c>
      <c r="H19" s="76">
        <v>23</v>
      </c>
      <c r="I19" s="59">
        <v>18</v>
      </c>
      <c r="J19" s="74">
        <v>27</v>
      </c>
      <c r="K19" s="64">
        <v>10</v>
      </c>
      <c r="L19" s="59">
        <v>19</v>
      </c>
      <c r="M19" s="102">
        <v>22</v>
      </c>
      <c r="N19" s="14">
        <f t="shared" si="0"/>
        <v>193</v>
      </c>
      <c r="O19" s="75">
        <f t="shared" si="1"/>
        <v>0.9323671497584541</v>
      </c>
    </row>
    <row r="20" spans="1:15" s="95" customFormat="1" ht="19.5" customHeight="1">
      <c r="A20" s="103">
        <v>15</v>
      </c>
      <c r="B20" s="46" t="s">
        <v>62</v>
      </c>
      <c r="C20" s="104">
        <v>3</v>
      </c>
      <c r="D20" s="14">
        <v>13</v>
      </c>
      <c r="E20" s="105">
        <v>11</v>
      </c>
      <c r="F20" s="14">
        <v>13</v>
      </c>
      <c r="G20" s="49">
        <v>15</v>
      </c>
      <c r="H20" s="76">
        <v>12</v>
      </c>
      <c r="I20" s="59">
        <v>13</v>
      </c>
      <c r="J20" s="74">
        <v>17</v>
      </c>
      <c r="K20" s="64">
        <v>8</v>
      </c>
      <c r="L20" s="59">
        <v>13</v>
      </c>
      <c r="M20" s="106">
        <v>15</v>
      </c>
      <c r="N20" s="14">
        <f t="shared" si="0"/>
        <v>133</v>
      </c>
      <c r="O20" s="75">
        <f t="shared" si="1"/>
        <v>0.642512077294686</v>
      </c>
    </row>
    <row r="21" spans="1:15" ht="19.5" customHeight="1">
      <c r="A21" s="3">
        <v>16</v>
      </c>
      <c r="B21" s="46" t="s">
        <v>63</v>
      </c>
      <c r="C21" s="96">
        <v>3</v>
      </c>
      <c r="D21" s="14">
        <v>16</v>
      </c>
      <c r="E21" s="50">
        <v>7</v>
      </c>
      <c r="F21" s="51">
        <v>7</v>
      </c>
      <c r="G21" s="49">
        <v>8</v>
      </c>
      <c r="H21" s="76">
        <v>6</v>
      </c>
      <c r="I21" s="59">
        <v>10</v>
      </c>
      <c r="J21" s="74">
        <v>15</v>
      </c>
      <c r="K21" s="64">
        <v>10</v>
      </c>
      <c r="L21" s="59">
        <v>9</v>
      </c>
      <c r="M21" s="102">
        <v>12</v>
      </c>
      <c r="N21" s="14">
        <f t="shared" si="0"/>
        <v>103</v>
      </c>
      <c r="O21" s="75">
        <f t="shared" si="1"/>
        <v>0.4975845410628019</v>
      </c>
    </row>
    <row r="22" spans="1:15" s="11" customFormat="1" ht="19.5" customHeight="1">
      <c r="A22" s="3">
        <v>17</v>
      </c>
      <c r="B22" s="46" t="s">
        <v>64</v>
      </c>
      <c r="C22" s="96">
        <v>3</v>
      </c>
      <c r="D22" s="14">
        <v>6</v>
      </c>
      <c r="E22" s="50">
        <v>5</v>
      </c>
      <c r="F22" s="51">
        <v>6</v>
      </c>
      <c r="G22" s="49">
        <v>8</v>
      </c>
      <c r="H22" s="76">
        <v>6</v>
      </c>
      <c r="I22" s="59">
        <v>6</v>
      </c>
      <c r="J22" s="74">
        <v>6</v>
      </c>
      <c r="K22" s="64">
        <v>6</v>
      </c>
      <c r="L22" s="59">
        <v>7</v>
      </c>
      <c r="M22" s="102">
        <v>6</v>
      </c>
      <c r="N22" s="14">
        <f t="shared" si="0"/>
        <v>65</v>
      </c>
      <c r="O22" s="75">
        <f t="shared" si="1"/>
        <v>0.3140096618357488</v>
      </c>
    </row>
    <row r="23" spans="1:15" ht="19.5" customHeight="1">
      <c r="A23" s="3">
        <v>18</v>
      </c>
      <c r="B23" s="46" t="s">
        <v>66</v>
      </c>
      <c r="C23" s="96">
        <v>3</v>
      </c>
      <c r="D23" s="14">
        <v>6</v>
      </c>
      <c r="E23" s="50">
        <v>5</v>
      </c>
      <c r="F23" s="51">
        <v>8</v>
      </c>
      <c r="G23" s="49">
        <v>8</v>
      </c>
      <c r="H23" s="76">
        <v>6</v>
      </c>
      <c r="I23" s="59">
        <v>5</v>
      </c>
      <c r="J23" s="74">
        <f>+'[2]Biểu chi tiết các huyện'!E23</f>
        <v>7</v>
      </c>
      <c r="K23" s="64">
        <v>8</v>
      </c>
      <c r="L23" s="59">
        <v>7</v>
      </c>
      <c r="M23" s="102">
        <v>8</v>
      </c>
      <c r="N23" s="14">
        <f t="shared" si="0"/>
        <v>71</v>
      </c>
      <c r="O23" s="75">
        <f t="shared" si="1"/>
        <v>0.34299516908212563</v>
      </c>
    </row>
    <row r="24" spans="1:15" ht="19.5" customHeight="1">
      <c r="A24" s="3">
        <v>19</v>
      </c>
      <c r="B24" s="46" t="s">
        <v>65</v>
      </c>
      <c r="C24" s="96">
        <v>3</v>
      </c>
      <c r="D24" s="14">
        <v>22</v>
      </c>
      <c r="E24" s="50">
        <v>18</v>
      </c>
      <c r="F24" s="51">
        <v>19</v>
      </c>
      <c r="G24" s="49">
        <v>19</v>
      </c>
      <c r="H24" s="76">
        <v>19</v>
      </c>
      <c r="I24" s="59">
        <v>14</v>
      </c>
      <c r="J24" s="74">
        <v>26</v>
      </c>
      <c r="K24" s="64">
        <v>10</v>
      </c>
      <c r="L24" s="59">
        <v>19</v>
      </c>
      <c r="M24" s="102">
        <v>25</v>
      </c>
      <c r="N24" s="14">
        <f t="shared" si="0"/>
        <v>194</v>
      </c>
      <c r="O24" s="75">
        <f t="shared" si="1"/>
        <v>0.9371980676328503</v>
      </c>
    </row>
    <row r="25" spans="1:15" ht="19.5" customHeight="1">
      <c r="A25" s="107"/>
      <c r="B25" s="77" t="s">
        <v>147</v>
      </c>
      <c r="C25" s="52"/>
      <c r="D25" s="52"/>
      <c r="E25" s="53"/>
      <c r="F25" s="54"/>
      <c r="G25" s="52"/>
      <c r="H25" s="53"/>
      <c r="I25" s="52"/>
      <c r="J25" s="108"/>
      <c r="K25" s="53"/>
      <c r="L25" s="52"/>
      <c r="M25" s="54"/>
      <c r="N25" s="78">
        <f>SUM(N6:N24)</f>
        <v>2266</v>
      </c>
      <c r="O25" s="79"/>
    </row>
    <row r="26" spans="1:15" ht="19.5" customHeight="1">
      <c r="A26" s="107"/>
      <c r="B26" s="80" t="s">
        <v>47</v>
      </c>
      <c r="C26" s="109">
        <f>SUM(C6:C24)/3</f>
        <v>19</v>
      </c>
      <c r="D26" s="81">
        <f>SUM(D6:D24)/22</f>
        <v>10.772727272727273</v>
      </c>
      <c r="E26" s="81">
        <f>SUM(E6:E24)/19</f>
        <v>9.789473684210526</v>
      </c>
      <c r="F26" s="81">
        <f>SUM(F6:F24)/19</f>
        <v>10.736842105263158</v>
      </c>
      <c r="G26" s="81">
        <f>SUM(G6:G24)/19</f>
        <v>12.631578947368421</v>
      </c>
      <c r="H26" s="81">
        <f>SUM(H6:H24)/23</f>
        <v>9.91304347826087</v>
      </c>
      <c r="I26" s="81">
        <f>SUM(I6:I24)/21</f>
        <v>10.380952380952381</v>
      </c>
      <c r="J26" s="81">
        <f>SUM(J6:J24)/27</f>
        <v>9.25925925925926</v>
      </c>
      <c r="K26" s="81">
        <f>SUM(K6:K24)/10</f>
        <v>14.6</v>
      </c>
      <c r="L26" s="81">
        <f>SUM(L6:L24)/19</f>
        <v>11.631578947368421</v>
      </c>
      <c r="M26" s="81">
        <f>SUM(M6:M24)/25</f>
        <v>11.16</v>
      </c>
      <c r="N26" s="82">
        <f>SUM(N6:N24)/N6</f>
        <v>10.946859903381643</v>
      </c>
      <c r="O26" s="60"/>
    </row>
  </sheetData>
  <sheetProtection/>
  <mergeCells count="3">
    <mergeCell ref="A1:O1"/>
    <mergeCell ref="A2:O2"/>
    <mergeCell ref="A3:O3"/>
  </mergeCells>
  <printOptions/>
  <pageMargins left="0.25" right="0.21" top="0.43" bottom="0.82" header="0.33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</dc:creator>
  <cp:keywords/>
  <dc:description/>
  <cp:lastModifiedBy>Admin</cp:lastModifiedBy>
  <cp:lastPrinted>2019-02-17T07:10:14Z</cp:lastPrinted>
  <dcterms:created xsi:type="dcterms:W3CDTF">2017-01-23T07:51:48Z</dcterms:created>
  <dcterms:modified xsi:type="dcterms:W3CDTF">2019-02-28T14:04:51Z</dcterms:modified>
  <cp:category/>
  <cp:version/>
  <cp:contentType/>
  <cp:contentStatus/>
</cp:coreProperties>
</file>